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10" yWindow="2940" windowWidth="15720" windowHeight="8625" firstSheet="18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Table'!$A$1:$G$49</definedName>
    <definedName name="_xlnm.Print_Area" localSheetId="3">'Historical Oil Production'!$A$1:$B$47</definedName>
    <definedName name="_xlnm.Print_Area" localSheetId="19">'Lease Sale Table'!$A$1:$S$122</definedName>
    <definedName name="_xlnm.Print_Area" localSheetId="24">'Lease Sale Table 2'!$A$1:$I$154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D20" i="29" l="1"/>
  <c r="B38" i="58"/>
  <c r="B37" i="58"/>
  <c r="B38" i="57"/>
  <c r="D40" i="37"/>
  <c r="C40" i="37"/>
  <c r="E40" i="37"/>
  <c r="B40" i="37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B37" i="57" l="1"/>
  <c r="F40" i="37"/>
  <c r="G40" i="37" s="1"/>
  <c r="I147" i="9" l="1"/>
  <c r="I146" i="9"/>
  <c r="I145" i="9"/>
  <c r="E147" i="9"/>
  <c r="E146" i="9"/>
  <c r="E145" i="9"/>
  <c r="D469" i="1" l="1"/>
  <c r="G469" i="1"/>
  <c r="G173" i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354" i="1" l="1"/>
  <c r="Z338" i="1"/>
  <c r="Z206" i="1"/>
  <c r="Z190" i="1"/>
  <c r="D321" i="1"/>
  <c r="Z57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B36" i="58" l="1"/>
  <c r="B36" i="57"/>
  <c r="I137" i="9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353" i="1"/>
  <c r="Z337" i="1"/>
  <c r="Z205" i="1"/>
  <c r="G321" i="1"/>
  <c r="Z189" i="1"/>
  <c r="Z40" i="1"/>
  <c r="Z56" i="1"/>
  <c r="I127" i="9" l="1"/>
  <c r="I126" i="9"/>
  <c r="I125" i="9"/>
  <c r="E127" i="9"/>
  <c r="E126" i="9"/>
  <c r="E125" i="9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B35" i="57" l="1"/>
  <c r="I120" i="9"/>
  <c r="I119" i="9"/>
  <c r="I118" i="9"/>
  <c r="E120" i="9"/>
  <c r="E119" i="9"/>
  <c r="E118" i="9"/>
  <c r="Z336" i="1"/>
  <c r="Z352" i="1"/>
  <c r="Z204" i="1"/>
  <c r="Z188" i="1"/>
  <c r="Z55" i="1"/>
  <c r="Z39" i="1"/>
  <c r="U39" i="50" l="1"/>
  <c r="U40" i="50"/>
  <c r="I115" i="9" l="1"/>
  <c r="I116" i="9"/>
  <c r="I117" i="9"/>
  <c r="E117" i="9"/>
  <c r="E116" i="9"/>
  <c r="E115" i="9"/>
  <c r="D173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G36" i="37" l="1"/>
  <c r="I108" i="9"/>
  <c r="I107" i="9"/>
  <c r="I106" i="9"/>
  <c r="E108" i="9"/>
  <c r="E107" i="9"/>
  <c r="E106" i="9"/>
  <c r="Z351" i="1"/>
  <c r="Z335" i="1"/>
  <c r="Z203" i="1"/>
  <c r="Z187" i="1"/>
  <c r="Z54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G35" i="37" l="1"/>
  <c r="F36" i="37"/>
  <c r="I99" i="9"/>
  <c r="I98" i="9"/>
  <c r="I97" i="9"/>
  <c r="E99" i="9"/>
  <c r="E98" i="9"/>
  <c r="E97" i="9"/>
  <c r="I96" i="9" l="1"/>
  <c r="I95" i="9"/>
  <c r="I94" i="9"/>
  <c r="E96" i="9"/>
  <c r="E95" i="9"/>
  <c r="E94" i="9"/>
  <c r="Z350" i="1"/>
  <c r="Z334" i="1"/>
  <c r="Z202" i="1"/>
  <c r="Z186" i="1"/>
  <c r="Z53" i="1"/>
  <c r="Z37" i="1"/>
  <c r="U37" i="50"/>
  <c r="U38" i="50"/>
  <c r="I93" i="9" l="1"/>
  <c r="I92" i="9"/>
  <c r="I91" i="9"/>
  <c r="I90" i="9"/>
  <c r="E93" i="9"/>
  <c r="E92" i="9"/>
  <c r="E91" i="9"/>
  <c r="E90" i="9"/>
  <c r="F35" i="37" l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2" i="1"/>
  <c r="Z36" i="1"/>
  <c r="Z349" i="1"/>
  <c r="Z333" i="1"/>
  <c r="Z201" i="1"/>
  <c r="Z185" i="1"/>
  <c r="T178" i="3"/>
  <c r="T198" i="3"/>
  <c r="T222" i="3"/>
  <c r="T244" i="3"/>
  <c r="T265" i="3"/>
  <c r="T287" i="3"/>
  <c r="T309" i="3"/>
  <c r="T332" i="3"/>
  <c r="T354" i="3"/>
  <c r="T376" i="3"/>
  <c r="T397" i="3"/>
  <c r="T419" i="3"/>
  <c r="T440" i="3"/>
  <c r="T460" i="3"/>
  <c r="T483" i="3"/>
  <c r="T505" i="3"/>
  <c r="T527" i="3"/>
  <c r="T550" i="3"/>
  <c r="T571" i="3"/>
  <c r="T594" i="3"/>
  <c r="T612" i="3"/>
  <c r="T629" i="3"/>
  <c r="T650" i="3"/>
  <c r="T659" i="3"/>
  <c r="T660" i="3"/>
  <c r="B19" i="1"/>
  <c r="C19" i="1"/>
  <c r="D19" i="1"/>
  <c r="Z30" i="1"/>
  <c r="Z31" i="1"/>
  <c r="Z32" i="1"/>
  <c r="Z33" i="1"/>
  <c r="Z34" i="1"/>
  <c r="Z35" i="1"/>
  <c r="Z46" i="1"/>
  <c r="Z47" i="1"/>
  <c r="Z48" i="1"/>
  <c r="Z49" i="1"/>
  <c r="Z50" i="1"/>
  <c r="Z51" i="1"/>
  <c r="Z179" i="1"/>
  <c r="Z180" i="1"/>
  <c r="Z181" i="1"/>
  <c r="Z182" i="1"/>
  <c r="Z183" i="1"/>
  <c r="Z184" i="1"/>
  <c r="Z195" i="1"/>
  <c r="Z196" i="1"/>
  <c r="Z197" i="1"/>
  <c r="Z198" i="1"/>
  <c r="Z199" i="1"/>
  <c r="Z200" i="1"/>
  <c r="Z327" i="1"/>
  <c r="Z328" i="1"/>
  <c r="Z329" i="1"/>
  <c r="Z330" i="1"/>
  <c r="Z331" i="1"/>
  <c r="Z332" i="1"/>
  <c r="Z343" i="1"/>
  <c r="Z344" i="1"/>
  <c r="Z345" i="1"/>
  <c r="Z346" i="1"/>
  <c r="Z347" i="1"/>
  <c r="Z348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67" i="9"/>
  <c r="H167" i="9"/>
  <c r="K167" i="9"/>
  <c r="L167" i="9"/>
  <c r="M167" i="9"/>
  <c r="B168" i="9"/>
  <c r="C168" i="9"/>
  <c r="C182" i="9"/>
  <c r="G183" i="9"/>
  <c r="H183" i="9"/>
  <c r="K183" i="9"/>
  <c r="L183" i="9"/>
  <c r="M183" i="9"/>
  <c r="B184" i="9"/>
  <c r="C184" i="9"/>
  <c r="B185" i="9"/>
  <c r="C185" i="9"/>
  <c r="D185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B21" i="35" s="1"/>
  <c r="E21" i="35" s="1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2" i="37"/>
  <c r="C42" i="37"/>
  <c r="D42" i="37"/>
  <c r="E42" i="37"/>
  <c r="F42" i="37"/>
  <c r="E19" i="35" l="1"/>
  <c r="G470" i="1"/>
  <c r="D470" i="1"/>
  <c r="G322" i="1"/>
  <c r="G174" i="1"/>
  <c r="D322" i="1"/>
  <c r="D174" i="1"/>
  <c r="C44" i="37"/>
  <c r="B40" i="58"/>
  <c r="B42" i="58" s="1"/>
  <c r="B44" i="37"/>
  <c r="D44" i="37"/>
  <c r="E18" i="29"/>
  <c r="C20" i="29" s="1"/>
  <c r="B40" i="57"/>
  <c r="B42" i="57" s="1"/>
</calcChain>
</file>

<file path=xl/sharedStrings.xml><?xml version="1.0" encoding="utf-8"?>
<sst xmlns="http://schemas.openxmlformats.org/spreadsheetml/2006/main" count="424" uniqueCount="169">
  <si>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</si>
  <si>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</si>
  <si>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</si>
  <si>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</si>
  <si>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</si>
  <si>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</si>
  <si>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</si>
  <si>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</si>
  <si>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</si>
  <si>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</si>
  <si>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</si>
  <si>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</si>
  <si>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</si>
  <si>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</si>
  <si>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</si>
  <si>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</si>
  <si>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</si>
  <si>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</si>
  <si>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</si>
  <si>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</si>
  <si>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</si>
  <si>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</si>
  <si>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</si>
  <si>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</si>
  <si>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</si>
  <si>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</si>
  <si>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</si>
  <si>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</si>
  <si>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</si>
  <si>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</si>
  <si>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</si>
  <si>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</si>
  <si>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</si>
  <si>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</si>
  <si>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</si>
  <si>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</si>
  <si>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</si>
  <si>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</si>
  <si>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</si>
  <si>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</si>
  <si>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</si>
  <si>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</si>
  <si>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</si>
  <si>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</si>
  <si>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</si>
  <si>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</si>
  <si>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</si>
  <si>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</si>
  <si>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</si>
  <si>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</si>
  <si>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</si>
  <si>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</si>
  <si>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</si>
  <si>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</si>
  <si>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</si>
  <si>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</si>
  <si>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</si>
  <si>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</si>
  <si>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</si>
  <si>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</si>
  <si>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</si>
  <si>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</si>
  <si>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</si>
  <si>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</si>
  <si>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</si>
  <si>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</si>
  <si>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</si>
  <si>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</si>
  <si>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</si>
  <si>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</si>
  <si>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</si>
  <si>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</si>
  <si>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</si>
  <si>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</si>
  <si>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</si>
  <si>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</si>
  <si>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</si>
  <si>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</si>
  <si>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</si>
  <si>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</si>
  <si>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</si>
  <si>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</si>
  <si>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</si>
  <si>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</si>
  <si>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</si>
  <si>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</si>
  <si>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</si>
  <si>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</si>
  <si>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</si>
  <si>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</si>
  <si>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</si>
  <si>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</si>
  <si>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</si>
  <si>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</si>
  <si>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</si>
  <si>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</si>
  <si>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</si>
  <si>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</si>
  <si>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</si>
  <si>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</si>
  <si>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</si>
  <si>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</si>
  <si>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</si>
  <si>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</si>
  <si>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</si>
  <si>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</si>
  <si>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</si>
  <si>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</si>
  <si>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</si>
  <si>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</si>
  <si>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</si>
  <si>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</si>
  <si>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</si>
  <si>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</si>
  <si>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</si>
  <si>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</si>
  <si>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</si>
  <si>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</si>
  <si>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</si>
  <si>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</si>
  <si>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</si>
  <si>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</si>
  <si>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</si>
  <si>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</si>
  <si>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</si>
  <si>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</si>
  <si>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</si>
  <si>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</si>
  <si>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</si>
  <si>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</si>
  <si>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</si>
  <si>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</si>
  <si>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</si>
  <si>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</si>
  <si>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</si>
  <si>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</si>
  <si>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</si>
  <si>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</si>
  <si>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</si>
  <si>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</si>
  <si>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</si>
  <si>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</si>
  <si>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</si>
  <si>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</si>
  <si>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</si>
  <si>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</si>
  <si>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</si>
  <si>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</si>
  <si>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</si>
  <si>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</si>
  <si>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</si>
  <si>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</si>
  <si>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</si>
  <si>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</si>
  <si>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</si>
  <si>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</si>
  <si>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</si>
  <si>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</si>
  <si>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</si>
  <si>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</si>
  <si>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</si>
  <si>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</si>
  <si>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</si>
  <si>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 xml:space="preserve"> </t>
  </si>
  <si>
    <t>FY 14-15</t>
  </si>
  <si>
    <t>For Calendar Years 2006, 2007, 2008, 2009, 2010, 2011, 2012, 2013,  2014 and 2015</t>
  </si>
  <si>
    <t>FY 15-16 projected</t>
  </si>
  <si>
    <t>FY 15-16 Projected</t>
  </si>
  <si>
    <t>For Calendar Years 2006, 2007, 2008, 2009, 2010, 2011, 2012, 2013, 2014,  2015 and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</si>
</sst>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170" fontId="0" fillId="0" borderId="0" xfId="2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Table'!$C$5:$C$40</c:f>
              <c:numCache>
                <c:formatCode>"$"#,##0</c:formatCode>
                <c:ptCount val="36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256590208.78285712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Table'!$D$5:$D$40</c:f>
              <c:numCache>
                <c:formatCode>"$"#,##0</c:formatCode>
                <c:ptCount val="36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5818284.0857142853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Table'!$A$5:$A$40</c:f>
              <c:strCache>
                <c:ptCount val="36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 projected</c:v>
                </c:pt>
              </c:strCache>
            </c:strRef>
          </c:cat>
          <c:val>
            <c:numRef>
              <c:f>'Historical Cash Receipts Table'!$E$5:$E$40</c:f>
              <c:numCache>
                <c:formatCode>"$"#,##0</c:formatCode>
                <c:ptCount val="36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1257552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69568"/>
        <c:axId val="41222912"/>
      </c:barChart>
      <c:catAx>
        <c:axId val="4106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2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6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Prices!$G$22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Prices!$G$26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Prices!$G$30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Prices!$H$30:$S$30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Prices!$G$31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Prices!$H$31:$S$31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  <c:pt idx="4">
                  <c:v>4.5599999999999996</c:v>
                </c:pt>
                <c:pt idx="5">
                  <c:v>4.57</c:v>
                </c:pt>
                <c:pt idx="6">
                  <c:v>4.01</c:v>
                </c:pt>
                <c:pt idx="7">
                  <c:v>3.88</c:v>
                </c:pt>
                <c:pt idx="8">
                  <c:v>3.92</c:v>
                </c:pt>
                <c:pt idx="9">
                  <c:v>3.77</c:v>
                </c:pt>
                <c:pt idx="10">
                  <c:v>4.0999999999999996</c:v>
                </c:pt>
                <c:pt idx="11">
                  <c:v>3.43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Prices!$G$32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Prices!$H$32:$S$32</c:f>
              <c:numCache>
                <c:formatCode>0.00</c:formatCode>
                <c:ptCount val="12"/>
                <c:pt idx="0">
                  <c:v>2.97</c:v>
                </c:pt>
                <c:pt idx="1">
                  <c:v>2.85</c:v>
                </c:pt>
                <c:pt idx="2">
                  <c:v>2.8</c:v>
                </c:pt>
                <c:pt idx="3">
                  <c:v>2.5499999999999998</c:v>
                </c:pt>
                <c:pt idx="4">
                  <c:v>2.83</c:v>
                </c:pt>
                <c:pt idx="5">
                  <c:v>2.77</c:v>
                </c:pt>
                <c:pt idx="6">
                  <c:v>2.83</c:v>
                </c:pt>
                <c:pt idx="7">
                  <c:v>2.77</c:v>
                </c:pt>
                <c:pt idx="8">
                  <c:v>2.64</c:v>
                </c:pt>
                <c:pt idx="9">
                  <c:v>2.3199999999999998</c:v>
                </c:pt>
                <c:pt idx="10">
                  <c:v>2.08</c:v>
                </c:pt>
                <c:pt idx="11">
                  <c:v>1.92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Prices!$G$33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Prices!$H$20:$S$20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Prices!$H$33:$S$33</c:f>
              <c:numCache>
                <c:formatCode>General</c:formatCode>
                <c:ptCount val="12"/>
                <c:pt idx="0">
                  <c:v>2.27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67872"/>
        <c:axId val="48378240"/>
      </c:lineChart>
      <c:catAx>
        <c:axId val="4836787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7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37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3678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3305233579206E-2"/>
          <c:y val="0.94734367653972729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2'!$A$165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2'!$B$165:$M$165</c:f>
            </c:numRef>
          </c:val>
          <c:smooth val="0"/>
        </c:ser>
        <c:ser>
          <c:idx val="2"/>
          <c:order val="1"/>
          <c:tx>
            <c:strRef>
              <c:f>'Lease Sale Table 2'!$A$167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2'!$B$167:$M$167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2'!$A$168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2'!$B$168:$M$168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2'!$B$169:$M$169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2'!$A$170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2'!$B$170:$M$170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2'!$B$171:$M$171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2'!$A$173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2'!$B$173:$M$173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2'!$A$174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2'!$B$174:$M$174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2'!$A$175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2'!$B$175:$M$175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 Sale Table 2'!$A$176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2'!$B$176:$M$176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 Sale Table 2'!$A$177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2'!$B$164:$M$164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2'!$B$177:$M$177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14016"/>
        <c:axId val="46666112"/>
      </c:lineChart>
      <c:catAx>
        <c:axId val="48614016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66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6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614016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504390586582367"/>
          <c:y val="0.91913493182886696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'Leased Acres Table'!$H$42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Table'!$I$42:$T$42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'Leased Acres Table'!$H$43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Table'!$I$43:$T$43</c:f>
              <c:numCache>
                <c:formatCode>General</c:formatCode>
                <c:ptCount val="12"/>
                <c:pt idx="0" formatCode="_(* #,##0_);_(* \(#,##0\);_(* &quot;-&quot;_);_(@_)">
                  <c:v>637431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67168"/>
        <c:axId val="48243072"/>
      </c:lineChart>
      <c:catAx>
        <c:axId val="48167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4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24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16716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5864259445001669E-2"/>
          <c:y val="0.92998678996036988"/>
          <c:w val="0.89999994734860755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358216</c:v>
                </c:pt>
                <c:pt idx="1">
                  <c:v>357547</c:v>
                </c:pt>
                <c:pt idx="2">
                  <c:v>358034</c:v>
                </c:pt>
                <c:pt idx="3">
                  <c:v>356533</c:v>
                </c:pt>
                <c:pt idx="4">
                  <c:v>354086</c:v>
                </c:pt>
                <c:pt idx="5">
                  <c:v>354625</c:v>
                </c:pt>
                <c:pt idx="6">
                  <c:v>352954</c:v>
                </c:pt>
                <c:pt idx="7">
                  <c:v>351252</c:v>
                </c:pt>
                <c:pt idx="8">
                  <c:v>351378</c:v>
                </c:pt>
                <c:pt idx="9">
                  <c:v>350574</c:v>
                </c:pt>
                <c:pt idx="10">
                  <c:v>372036</c:v>
                </c:pt>
                <c:pt idx="11">
                  <c:v>340141</c:v>
                </c:pt>
                <c:pt idx="12">
                  <c:v>340461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8176"/>
        <c:axId val="50020352"/>
      </c:lineChart>
      <c:dateAx>
        <c:axId val="5001817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20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002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01817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Production'!$A$5:$A$38</c:f>
              <c:strCache>
                <c:ptCount val="34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 Projected</c:v>
                </c:pt>
              </c:strCache>
            </c:strRef>
          </c:cat>
          <c:val>
            <c:numRef>
              <c:f>'Historical Oil Production'!$B$5:$B$38</c:f>
              <c:numCache>
                <c:formatCode>#,##0</c:formatCode>
                <c:ptCount val="34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3897163.6844925992</c:v>
                </c:pt>
                <c:pt idx="31">
                  <c:v>3883885.9803367513</c:v>
                </c:pt>
                <c:pt idx="32">
                  <c:v>3657920.2113808165</c:v>
                </c:pt>
                <c:pt idx="33">
                  <c:v>3318107.4643871128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04256"/>
        <c:axId val="44305792"/>
      </c:barChart>
      <c:catAx>
        <c:axId val="443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0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30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0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Production'!$A$5:$A$38</c:f>
              <c:strCache>
                <c:ptCount val="34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Projected</c:v>
                </c:pt>
              </c:strCache>
            </c:strRef>
          </c:cat>
          <c:val>
            <c:numRef>
              <c:f>'Historical Gas Production'!$B$5:$B$38</c:f>
              <c:numCache>
                <c:formatCode>#,##0</c:formatCode>
                <c:ptCount val="34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45268317.890345469</c:v>
                </c:pt>
                <c:pt idx="31">
                  <c:v>40855028.129154913</c:v>
                </c:pt>
                <c:pt idx="32">
                  <c:v>37803291.268887632</c:v>
                </c:pt>
                <c:pt idx="33">
                  <c:v>33878307.448138714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04896"/>
        <c:axId val="44706432"/>
      </c:barChart>
      <c:catAx>
        <c:axId val="447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70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0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70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24390388.710000001</c:v>
                </c:pt>
                <c:pt idx="1">
                  <c:v>20701200.949999999</c:v>
                </c:pt>
                <c:pt idx="2">
                  <c:v>17102794.170000002</c:v>
                </c:pt>
                <c:pt idx="3">
                  <c:v>12956629.41</c:v>
                </c:pt>
                <c:pt idx="4">
                  <c:v>11873325.51</c:v>
                </c:pt>
                <c:pt idx="5">
                  <c:v>12793053.970000001</c:v>
                </c:pt>
                <c:pt idx="6">
                  <c:v>14323053.73</c:v>
                </c:pt>
                <c:pt idx="7">
                  <c:v>15718769.18</c:v>
                </c:pt>
                <c:pt idx="8">
                  <c:v>15481779.869999999</c:v>
                </c:pt>
                <c:pt idx="9">
                  <c:v>13134329.640000001</c:v>
                </c:pt>
                <c:pt idx="10">
                  <c:v>11001029.210000001</c:v>
                </c:pt>
                <c:pt idx="11">
                  <c:v>10784687.35</c:v>
                </c:pt>
                <c:pt idx="12">
                  <c:v>10966406.199999999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12216625.369999999</c:v>
                </c:pt>
                <c:pt idx="1">
                  <c:v>12243178.449999999</c:v>
                </c:pt>
                <c:pt idx="2">
                  <c:v>11841538.050000001</c:v>
                </c:pt>
                <c:pt idx="3">
                  <c:v>9687285.7100000009</c:v>
                </c:pt>
                <c:pt idx="4">
                  <c:v>7209949.5300000003</c:v>
                </c:pt>
                <c:pt idx="5">
                  <c:v>7583802.1399999997</c:v>
                </c:pt>
                <c:pt idx="6">
                  <c:v>7048298.3200000003</c:v>
                </c:pt>
                <c:pt idx="7">
                  <c:v>8070467.6600000001</c:v>
                </c:pt>
                <c:pt idx="8">
                  <c:v>7895450.29</c:v>
                </c:pt>
                <c:pt idx="9">
                  <c:v>7902514.71</c:v>
                </c:pt>
                <c:pt idx="10">
                  <c:v>7618278.1600000001</c:v>
                </c:pt>
                <c:pt idx="11">
                  <c:v>6476535.21</c:v>
                </c:pt>
                <c:pt idx="12">
                  <c:v>5841977.5199999996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1831899.44</c:v>
                </c:pt>
                <c:pt idx="1">
                  <c:v>1520803.2</c:v>
                </c:pt>
                <c:pt idx="2">
                  <c:v>1147400.6599999999</c:v>
                </c:pt>
                <c:pt idx="3">
                  <c:v>766427.3</c:v>
                </c:pt>
                <c:pt idx="4">
                  <c:v>755746.68</c:v>
                </c:pt>
                <c:pt idx="5">
                  <c:v>739837.43999999994</c:v>
                </c:pt>
                <c:pt idx="6">
                  <c:v>746801.1</c:v>
                </c:pt>
                <c:pt idx="7">
                  <c:v>786258.29</c:v>
                </c:pt>
                <c:pt idx="8">
                  <c:v>689045.69</c:v>
                </c:pt>
                <c:pt idx="9">
                  <c:v>651215.29</c:v>
                </c:pt>
                <c:pt idx="10">
                  <c:v>506707.67</c:v>
                </c:pt>
                <c:pt idx="11">
                  <c:v>564327.35</c:v>
                </c:pt>
                <c:pt idx="12">
                  <c:v>591107.62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390272"/>
        <c:axId val="44391808"/>
      </c:barChart>
      <c:dateAx>
        <c:axId val="443902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91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39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9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Month'!$M$52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34537222.859999999</c:v>
                </c:pt>
                <c:pt idx="1">
                  <c:v>30662412.829999998</c:v>
                </c:pt>
                <c:pt idx="2">
                  <c:v>33824306.259999998</c:v>
                </c:pt>
                <c:pt idx="3">
                  <c:v>32200980.41</c:v>
                </c:pt>
                <c:pt idx="4">
                  <c:v>32704794.640000001</c:v>
                </c:pt>
                <c:pt idx="5">
                  <c:v>30918928.949999999</c:v>
                </c:pt>
                <c:pt idx="6">
                  <c:v>34098721.920000002</c:v>
                </c:pt>
                <c:pt idx="7">
                  <c:v>34915237.219999999</c:v>
                </c:pt>
                <c:pt idx="8">
                  <c:v>33179688.600000001</c:v>
                </c:pt>
                <c:pt idx="9">
                  <c:v>29193668.43</c:v>
                </c:pt>
                <c:pt idx="10">
                  <c:v>26724539.390000001</c:v>
                </c:pt>
                <c:pt idx="11">
                  <c:v>29351192.199999999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26675641.690000001</c:v>
                </c:pt>
                <c:pt idx="1">
                  <c:v>25911564.940000001</c:v>
                </c:pt>
                <c:pt idx="2">
                  <c:v>30865715.530000001</c:v>
                </c:pt>
                <c:pt idx="3">
                  <c:v>28191258.91</c:v>
                </c:pt>
                <c:pt idx="4">
                  <c:v>30265929.77</c:v>
                </c:pt>
                <c:pt idx="5">
                  <c:v>30545742.600000001</c:v>
                </c:pt>
                <c:pt idx="6">
                  <c:v>29698308.550000001</c:v>
                </c:pt>
                <c:pt idx="7">
                  <c:v>28177972.780000001</c:v>
                </c:pt>
                <c:pt idx="8">
                  <c:v>26807329.379999999</c:v>
                </c:pt>
                <c:pt idx="9">
                  <c:v>24390388.710000001</c:v>
                </c:pt>
                <c:pt idx="10">
                  <c:v>20701200.949999999</c:v>
                </c:pt>
                <c:pt idx="11">
                  <c:v>17102794.170000002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12956629.41</c:v>
                </c:pt>
                <c:pt idx="1">
                  <c:v>11873325.51</c:v>
                </c:pt>
                <c:pt idx="2">
                  <c:v>12793053.970000001</c:v>
                </c:pt>
                <c:pt idx="3">
                  <c:v>14323053.73</c:v>
                </c:pt>
                <c:pt idx="4">
                  <c:v>15718769.18</c:v>
                </c:pt>
                <c:pt idx="5">
                  <c:v>15481779.869999999</c:v>
                </c:pt>
                <c:pt idx="6">
                  <c:v>13134329.640000001</c:v>
                </c:pt>
                <c:pt idx="7">
                  <c:v>11001029.210000001</c:v>
                </c:pt>
                <c:pt idx="8">
                  <c:v>10784687.35</c:v>
                </c:pt>
                <c:pt idx="9">
                  <c:v>10966406.199999999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15488"/>
        <c:axId val="43229952"/>
      </c:lineChart>
      <c:catAx>
        <c:axId val="43215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2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2154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7439409905163325E-2"/>
          <c:y val="0.9398213446168312"/>
          <c:w val="0.87454886895723916"/>
          <c:h val="4.88951574988246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344800.305256369</c:v>
                </c:pt>
                <c:pt idx="1">
                  <c:v>310817.15956542297</c:v>
                </c:pt>
                <c:pt idx="2">
                  <c:v>342958.88987635798</c:v>
                </c:pt>
                <c:pt idx="3">
                  <c:v>327140.84497976798</c:v>
                </c:pt>
                <c:pt idx="4">
                  <c:v>344575.05089611799</c:v>
                </c:pt>
                <c:pt idx="5">
                  <c:v>336117.73865030397</c:v>
                </c:pt>
                <c:pt idx="6">
                  <c:v>326100.59783666302</c:v>
                </c:pt>
                <c:pt idx="7">
                  <c:v>356351.33817704202</c:v>
                </c:pt>
                <c:pt idx="8">
                  <c:v>342031.74050964997</c:v>
                </c:pt>
                <c:pt idx="9">
                  <c:v>327145.65935091401</c:v>
                </c:pt>
                <c:pt idx="10">
                  <c:v>313643.51096552302</c:v>
                </c:pt>
                <c:pt idx="11">
                  <c:v>338530.10241011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Month'!$M$56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308852.69712413498</c:v>
                </c:pt>
                <c:pt idx="1">
                  <c:v>273509.84396155301</c:v>
                </c:pt>
                <c:pt idx="2">
                  <c:v>333535.50621607999</c:v>
                </c:pt>
                <c:pt idx="3">
                  <c:v>305322.13224147499</c:v>
                </c:pt>
                <c:pt idx="4">
                  <c:v>332216.32948927197</c:v>
                </c:pt>
                <c:pt idx="5">
                  <c:v>326646.522054334</c:v>
                </c:pt>
                <c:pt idx="6">
                  <c:v>320947.60607460601</c:v>
                </c:pt>
                <c:pt idx="7">
                  <c:v>322286.93299243099</c:v>
                </c:pt>
                <c:pt idx="8">
                  <c:v>316519.29936062102</c:v>
                </c:pt>
                <c:pt idx="9">
                  <c:v>320881.64920271299</c:v>
                </c:pt>
                <c:pt idx="10">
                  <c:v>302529.02580947301</c:v>
                </c:pt>
                <c:pt idx="11">
                  <c:v>316200.64721059799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Month'!$M$57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Month'!$N$45:$Y$45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312620.53466668498</c:v>
                </c:pt>
                <c:pt idx="1">
                  <c:v>277401.20513476199</c:v>
                </c:pt>
                <c:pt idx="2">
                  <c:v>300296.96428613499</c:v>
                </c:pt>
                <c:pt idx="3">
                  <c:v>292680.39231347502</c:v>
                </c:pt>
                <c:pt idx="4">
                  <c:v>294050.39881286601</c:v>
                </c:pt>
                <c:pt idx="5">
                  <c:v>281505.555516452</c:v>
                </c:pt>
                <c:pt idx="6">
                  <c:v>284179.14756059198</c:v>
                </c:pt>
                <c:pt idx="7">
                  <c:v>284948.06804897799</c:v>
                </c:pt>
                <c:pt idx="8">
                  <c:v>265453.574541384</c:v>
                </c:pt>
                <c:pt idx="9">
                  <c:v>271455.031311417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6064"/>
        <c:axId val="46306432"/>
      </c:lineChart>
      <c:catAx>
        <c:axId val="462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0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0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9606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5345557122708036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  <c:pt idx="4">
                  <c:v>104.26</c:v>
                </c:pt>
                <c:pt idx="5">
                  <c:v>108.47</c:v>
                </c:pt>
                <c:pt idx="6">
                  <c:v>105.9</c:v>
                </c:pt>
                <c:pt idx="7">
                  <c:v>99.63</c:v>
                </c:pt>
                <c:pt idx="8">
                  <c:v>95.44</c:v>
                </c:pt>
                <c:pt idx="9">
                  <c:v>86.88</c:v>
                </c:pt>
                <c:pt idx="10">
                  <c:v>79.430000000000007</c:v>
                </c:pt>
                <c:pt idx="11" formatCode="0.00">
                  <c:v>60.84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Prices!$G$15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Prices!$H$15:$S$15</c:f>
              <c:numCache>
                <c:formatCode>0.00</c:formatCode>
                <c:ptCount val="12"/>
                <c:pt idx="0">
                  <c:v>48.44</c:v>
                </c:pt>
                <c:pt idx="1">
                  <c:v>55.01</c:v>
                </c:pt>
                <c:pt idx="2">
                  <c:v>54.14</c:v>
                </c:pt>
                <c:pt idx="3">
                  <c:v>60.68</c:v>
                </c:pt>
                <c:pt idx="4">
                  <c:v>64.930000000000007</c:v>
                </c:pt>
                <c:pt idx="5">
                  <c:v>62.56</c:v>
                </c:pt>
                <c:pt idx="6">
                  <c:v>54.01</c:v>
                </c:pt>
                <c:pt idx="7">
                  <c:v>46.68</c:v>
                </c:pt>
                <c:pt idx="8">
                  <c:v>48.12</c:v>
                </c:pt>
                <c:pt idx="9">
                  <c:v>46.56</c:v>
                </c:pt>
                <c:pt idx="10">
                  <c:v>43.88</c:v>
                </c:pt>
                <c:pt idx="11">
                  <c:v>38.51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Prices!$G$16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Prices!$H$16:$S$16</c:f>
              <c:numCache>
                <c:formatCode>General</c:formatCode>
                <c:ptCount val="12"/>
                <c:pt idx="0" formatCode="0.00">
                  <c:v>32.340000000000003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34496"/>
        <c:axId val="43048960"/>
      </c:lineChart>
      <c:catAx>
        <c:axId val="430344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4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4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344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879522304179838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Month'!$M$179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Month'!$N$179:$Y$179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Month'!$M$180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Month'!$N$180:$Y$180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Month'!$M$181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Month'!$N$181:$Y$181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Month'!$M$182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Month'!$N$182:$Y$182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Month'!$N$183:$Y$183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Month'!$N$184:$Y$184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Month'!$M$185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Month'!$N$185:$Y$185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Month'!$M$186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Month'!$N$186:$Y$186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Month'!$N$187:$Y$187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Month'!$N$188:$Y$188</c:f>
              <c:numCache>
                <c:formatCode>General</c:formatCode>
                <c:ptCount val="12"/>
                <c:pt idx="0">
                  <c:v>12874253.960000001</c:v>
                </c:pt>
                <c:pt idx="1">
                  <c:v>11393691.640000001</c:v>
                </c:pt>
                <c:pt idx="2">
                  <c:v>14333884.9</c:v>
                </c:pt>
                <c:pt idx="3">
                  <c:v>14202480.98</c:v>
                </c:pt>
                <c:pt idx="4">
                  <c:v>16333283.310000001</c:v>
                </c:pt>
                <c:pt idx="5">
                  <c:v>13884641.01</c:v>
                </c:pt>
                <c:pt idx="6">
                  <c:v>13325912.23</c:v>
                </c:pt>
                <c:pt idx="7">
                  <c:v>12116470.82</c:v>
                </c:pt>
                <c:pt idx="8">
                  <c:v>12944010.289999999</c:v>
                </c:pt>
                <c:pt idx="9">
                  <c:v>11881825.279999999</c:v>
                </c:pt>
                <c:pt idx="10">
                  <c:v>11448953.039999999</c:v>
                </c:pt>
                <c:pt idx="11">
                  <c:v>13753224.529999999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Month'!$M$189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Month'!$N$189:$Y$189</c:f>
              <c:numCache>
                <c:formatCode>General</c:formatCode>
                <c:ptCount val="12"/>
                <c:pt idx="0">
                  <c:v>14056086.869999999</c:v>
                </c:pt>
                <c:pt idx="1">
                  <c:v>16773472.869999999</c:v>
                </c:pt>
                <c:pt idx="2">
                  <c:v>15970312.52</c:v>
                </c:pt>
                <c:pt idx="3">
                  <c:v>14933945.810000001</c:v>
                </c:pt>
                <c:pt idx="4">
                  <c:v>15865374.109999999</c:v>
                </c:pt>
                <c:pt idx="5">
                  <c:v>14746461.939999999</c:v>
                </c:pt>
                <c:pt idx="6">
                  <c:v>12091710.970000001</c:v>
                </c:pt>
                <c:pt idx="7">
                  <c:v>12539823.01</c:v>
                </c:pt>
                <c:pt idx="8">
                  <c:v>12792089.279999999</c:v>
                </c:pt>
                <c:pt idx="9">
                  <c:v>12216625.369999999</c:v>
                </c:pt>
                <c:pt idx="10">
                  <c:v>12243178.449999999</c:v>
                </c:pt>
                <c:pt idx="11">
                  <c:v>11841538.050000001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Month'!$M$190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Month'!$N$178:$Y$178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Month'!$N$190:$Y$190</c:f>
              <c:numCache>
                <c:formatCode>General</c:formatCode>
                <c:ptCount val="12"/>
                <c:pt idx="0">
                  <c:v>9687285.7100000009</c:v>
                </c:pt>
                <c:pt idx="1">
                  <c:v>7209949.5300000003</c:v>
                </c:pt>
                <c:pt idx="2">
                  <c:v>7583802.1399999997</c:v>
                </c:pt>
                <c:pt idx="3">
                  <c:v>7048298.3200000003</c:v>
                </c:pt>
                <c:pt idx="4">
                  <c:v>8070467.6600000001</c:v>
                </c:pt>
                <c:pt idx="5">
                  <c:v>7895450.29</c:v>
                </c:pt>
                <c:pt idx="6">
                  <c:v>7902514.71</c:v>
                </c:pt>
                <c:pt idx="7">
                  <c:v>7618278.1600000001</c:v>
                </c:pt>
                <c:pt idx="8">
                  <c:v>6476535.21</c:v>
                </c:pt>
                <c:pt idx="9">
                  <c:v>5841977.5199999996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6480"/>
        <c:axId val="46038400"/>
      </c:lineChart>
      <c:catAx>
        <c:axId val="460364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3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3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364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270460133473826E-2"/>
          <c:y val="0.94734367653972729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Month'!$M$195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Month'!$N$195:$Y$195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Month'!$M$196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Month'!$N$196:$Y$196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Month'!$M$197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Month'!$N$197:$Y$197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Month'!$M$198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Month'!$N$198:$Y$198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Month'!$N$199:$Y$199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Month'!$N$200:$Y$200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Month'!$M$201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Month'!$N$201:$Y$201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Month'!$M$186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Month'!$N$202:$Y$202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Month'!$N$203:$Y$203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Month'!$N$204:$Y$204</c:f>
              <c:numCache>
                <c:formatCode>General</c:formatCode>
                <c:ptCount val="12"/>
                <c:pt idx="0">
                  <c:v>4093225.29327873</c:v>
                </c:pt>
                <c:pt idx="1">
                  <c:v>3546414.58205608</c:v>
                </c:pt>
                <c:pt idx="2">
                  <c:v>4008430.0624392801</c:v>
                </c:pt>
                <c:pt idx="3">
                  <c:v>3525685.60561101</c:v>
                </c:pt>
                <c:pt idx="4">
                  <c:v>4079677.0330230999</c:v>
                </c:pt>
                <c:pt idx="5">
                  <c:v>3595577.1880816598</c:v>
                </c:pt>
                <c:pt idx="6">
                  <c:v>3742260.6321449</c:v>
                </c:pt>
                <c:pt idx="7">
                  <c:v>3610103.02978421</c:v>
                </c:pt>
                <c:pt idx="8">
                  <c:v>3680030.0741885202</c:v>
                </c:pt>
                <c:pt idx="9">
                  <c:v>3362189.97220397</c:v>
                </c:pt>
                <c:pt idx="10">
                  <c:v>3304175.3457023799</c:v>
                </c:pt>
                <c:pt idx="11">
                  <c:v>3474098.4942534398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Month'!$M$205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Month'!$N$205:$Y$205</c:f>
              <c:numCache>
                <c:formatCode>General</c:formatCode>
                <c:ptCount val="12"/>
                <c:pt idx="0">
                  <c:v>3175486.4443311798</c:v>
                </c:pt>
                <c:pt idx="1">
                  <c:v>2995965.2864949</c:v>
                </c:pt>
                <c:pt idx="2">
                  <c:v>3399528.58792054</c:v>
                </c:pt>
                <c:pt idx="3">
                  <c:v>3312239.61665005</c:v>
                </c:pt>
                <c:pt idx="4">
                  <c:v>3528015.2338703698</c:v>
                </c:pt>
                <c:pt idx="5">
                  <c:v>3270935.4116104501</c:v>
                </c:pt>
                <c:pt idx="6">
                  <c:v>2989140.2337553999</c:v>
                </c:pt>
                <c:pt idx="7">
                  <c:v>3391804.4075027499</c:v>
                </c:pt>
                <c:pt idx="8">
                  <c:v>3376579.7684219</c:v>
                </c:pt>
                <c:pt idx="9">
                  <c:v>3310692.7408417002</c:v>
                </c:pt>
                <c:pt idx="10">
                  <c:v>3222731.9720764998</c:v>
                </c:pt>
                <c:pt idx="11">
                  <c:v>3346153.3989149001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'Disposition Month'!$M$206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Month'!$N$194:$Y$194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3350265.9074513102</c:v>
                </c:pt>
                <c:pt idx="1">
                  <c:v>2690423.9627557299</c:v>
                </c:pt>
                <c:pt idx="2">
                  <c:v>2928791.6931172302</c:v>
                </c:pt>
                <c:pt idx="3">
                  <c:v>2962070.4052778701</c:v>
                </c:pt>
                <c:pt idx="4">
                  <c:v>3149135.12014296</c:v>
                </c:pt>
                <c:pt idx="5">
                  <c:v>3085501.6586293802</c:v>
                </c:pt>
                <c:pt idx="6">
                  <c:v>3035384.68040204</c:v>
                </c:pt>
                <c:pt idx="7">
                  <c:v>2931917.7198350001</c:v>
                </c:pt>
                <c:pt idx="8">
                  <c:v>2673192.1181265302</c:v>
                </c:pt>
                <c:pt idx="9">
                  <c:v>2652274.6310160002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83872"/>
        <c:axId val="46802432"/>
      </c:lineChart>
      <c:catAx>
        <c:axId val="467838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0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0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838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January 2016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February 1, 2016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January 13, 2016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8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February 1, 2016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6" tint="0.39997558519241921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February 1, 2016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8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January 2016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8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January 2016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8" tint="-0.249977111117893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January 2016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January 2016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January 2016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February 1, 2016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January 2016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8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January 2016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159</xdr:row>
      <xdr:rowOff>0</xdr:rowOff>
    </xdr:from>
    <xdr:to>
      <xdr:col>14</xdr:col>
      <xdr:colOff>238125</xdr:colOff>
      <xdr:row>160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159</xdr:row>
      <xdr:rowOff>0</xdr:rowOff>
    </xdr:from>
    <xdr:to>
      <xdr:col>15</xdr:col>
      <xdr:colOff>238125</xdr:colOff>
      <xdr:row>160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159</xdr:row>
      <xdr:rowOff>0</xdr:rowOff>
    </xdr:from>
    <xdr:to>
      <xdr:col>17</xdr:col>
      <xdr:colOff>238125</xdr:colOff>
      <xdr:row>160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159</xdr:row>
      <xdr:rowOff>0</xdr:rowOff>
    </xdr:from>
    <xdr:to>
      <xdr:col>18</xdr:col>
      <xdr:colOff>238125</xdr:colOff>
      <xdr:row>160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158</xdr:row>
      <xdr:rowOff>0</xdr:rowOff>
    </xdr:from>
    <xdr:to>
      <xdr:col>19</xdr:col>
      <xdr:colOff>238125</xdr:colOff>
      <xdr:row>159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158</xdr:row>
      <xdr:rowOff>0</xdr:rowOff>
    </xdr:from>
    <xdr:to>
      <xdr:col>20</xdr:col>
      <xdr:colOff>238125</xdr:colOff>
      <xdr:row>159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158</xdr:row>
      <xdr:rowOff>0</xdr:rowOff>
    </xdr:from>
    <xdr:to>
      <xdr:col>21</xdr:col>
      <xdr:colOff>238125</xdr:colOff>
      <xdr:row>159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158</xdr:row>
      <xdr:rowOff>0</xdr:rowOff>
    </xdr:from>
    <xdr:to>
      <xdr:col>22</xdr:col>
      <xdr:colOff>238125</xdr:colOff>
      <xdr:row>159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164</xdr:row>
          <xdr:rowOff>0</xdr:rowOff>
        </xdr:from>
        <xdr:to>
          <xdr:col>5</xdr:col>
          <xdr:colOff>228600</xdr:colOff>
          <xdr:row>165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164</xdr:row>
          <xdr:rowOff>0</xdr:rowOff>
        </xdr:from>
        <xdr:to>
          <xdr:col>5</xdr:col>
          <xdr:colOff>228600</xdr:colOff>
          <xdr:row>165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5" tint="-0.249977111117893"/>
    <pageSetUpPr fitToPage="1"/>
  </sheetPr>
  <dimension ref="A1:G52"/>
  <sheetViews>
    <sheetView workbookViewId="0">
      <pane ySplit="3" topLeftCell="A19" activePane="bottomLeft" state="frozen"/>
      <selection pane="bottomLeft" activeCell="B44" sqref="B44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40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 t="shared" ref="G35:G40" si="4">F35/12</f>
        <v>46529714.699166663</v>
      </c>
    </row>
    <row r="36" spans="1:7" x14ac:dyDescent="0.2">
      <c r="A36" s="94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 t="shared" si="4"/>
        <v>53842726.055</v>
      </c>
    </row>
    <row r="37" spans="1:7" x14ac:dyDescent="0.2">
      <c r="A37" s="94" t="s">
        <v>159</v>
      </c>
      <c r="B37" s="99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 t="shared" si="4"/>
        <v>47878677.842500001</v>
      </c>
    </row>
    <row r="38" spans="1:7" x14ac:dyDescent="0.2">
      <c r="A38" s="94" t="s">
        <v>161</v>
      </c>
      <c r="B38" s="99">
        <v>17298584</v>
      </c>
      <c r="C38" s="100">
        <v>560690609.86000001</v>
      </c>
      <c r="D38" s="100">
        <v>14367830.33</v>
      </c>
      <c r="E38" s="65">
        <v>2272946</v>
      </c>
      <c r="F38" s="65">
        <f t="shared" si="3"/>
        <v>594629970.19000006</v>
      </c>
      <c r="G38" s="65">
        <f t="shared" si="4"/>
        <v>49552497.515833341</v>
      </c>
    </row>
    <row r="39" spans="1:7" x14ac:dyDescent="0.2">
      <c r="A39" s="94" t="s">
        <v>164</v>
      </c>
      <c r="B39" s="99">
        <v>7647344</v>
      </c>
      <c r="C39" s="65">
        <v>432915448.62</v>
      </c>
      <c r="D39" s="65">
        <v>14535051.689999999</v>
      </c>
      <c r="E39" s="65">
        <v>575241</v>
      </c>
      <c r="F39" s="65">
        <f t="shared" si="3"/>
        <v>455673085.31</v>
      </c>
      <c r="G39" s="65">
        <f t="shared" si="4"/>
        <v>37972757.109166667</v>
      </c>
    </row>
    <row r="40" spans="1:7" x14ac:dyDescent="0.2">
      <c r="A40" s="94" t="s">
        <v>166</v>
      </c>
      <c r="B40" s="99">
        <f>(1110493/7)*12</f>
        <v>1903702.2857142854</v>
      </c>
      <c r="C40" s="65">
        <f>(149677621.79/7)*12</f>
        <v>256590208.78285712</v>
      </c>
      <c r="D40" s="65">
        <f>(3393999.05/7)*12</f>
        <v>5818284.0857142853</v>
      </c>
      <c r="E40" s="65">
        <f>(733572/7)*12</f>
        <v>1257552</v>
      </c>
      <c r="F40" s="65">
        <f t="shared" si="3"/>
        <v>265569747.1542857</v>
      </c>
      <c r="G40" s="65">
        <f t="shared" si="4"/>
        <v>22130812.262857143</v>
      </c>
    </row>
    <row r="41" spans="1:7" x14ac:dyDescent="0.2">
      <c r="A41" s="59"/>
      <c r="B41" s="65"/>
      <c r="C41" s="65"/>
      <c r="D41" s="65"/>
      <c r="E41" s="65"/>
      <c r="F41" s="65"/>
      <c r="G41" s="65"/>
    </row>
    <row r="42" spans="1:7" x14ac:dyDescent="0.2">
      <c r="A42" s="59"/>
      <c r="B42" s="65">
        <f>SUM(B5:B41)</f>
        <v>1505481333.5557144</v>
      </c>
      <c r="C42" s="65">
        <f>SUM(C5:C41)</f>
        <v>13593678574.128859</v>
      </c>
      <c r="D42" s="65">
        <f>SUM(D5:D41)</f>
        <v>659252172.93571436</v>
      </c>
      <c r="E42" s="65">
        <f>SUM(E5:E41)</f>
        <v>181504111.02000001</v>
      </c>
      <c r="F42" s="65">
        <f>SUM(F5:F41)</f>
        <v>15939916191.640287</v>
      </c>
      <c r="G42" s="65"/>
    </row>
    <row r="44" spans="1:7" x14ac:dyDescent="0.2">
      <c r="A44" s="61" t="s">
        <v>92</v>
      </c>
      <c r="B44" s="43">
        <f>B42/F42</f>
        <v>9.4447255271346175E-2</v>
      </c>
      <c r="C44" s="43">
        <f>C42/F42</f>
        <v>0.8528074056787126</v>
      </c>
      <c r="D44" s="43">
        <f>D42/F42</f>
        <v>4.1358572090953664E-2</v>
      </c>
      <c r="E44" s="43">
        <v>0.02</v>
      </c>
      <c r="F44" s="92"/>
    </row>
    <row r="45" spans="1:7" x14ac:dyDescent="0.2">
      <c r="A45" s="61"/>
      <c r="B45" s="43"/>
      <c r="C45" s="43"/>
      <c r="D45" s="43"/>
      <c r="E45" s="43"/>
    </row>
    <row r="46" spans="1:7" x14ac:dyDescent="0.2">
      <c r="A46" s="96"/>
      <c r="B46" s="65"/>
      <c r="C46" s="65"/>
      <c r="D46" s="65"/>
      <c r="E46" s="65"/>
      <c r="F46" s="65"/>
      <c r="G46" s="60"/>
    </row>
    <row r="47" spans="1:7" x14ac:dyDescent="0.2">
      <c r="A47" s="59"/>
      <c r="B47" s="65"/>
      <c r="C47" s="65"/>
      <c r="D47" s="65"/>
      <c r="E47" s="65"/>
      <c r="F47" s="65"/>
      <c r="G47" s="60"/>
    </row>
    <row r="48" spans="1:7" x14ac:dyDescent="0.2">
      <c r="A48" s="59"/>
      <c r="B48" s="65"/>
      <c r="C48" s="65"/>
      <c r="D48" s="65"/>
      <c r="E48" s="67"/>
      <c r="F48" s="65"/>
    </row>
    <row r="49" spans="1:6" x14ac:dyDescent="0.2">
      <c r="A49" s="59"/>
      <c r="B49" s="65"/>
      <c r="C49" s="65"/>
      <c r="D49" s="65"/>
      <c r="E49" s="65"/>
      <c r="F49" s="65"/>
    </row>
    <row r="50" spans="1:6" x14ac:dyDescent="0.2">
      <c r="A50" s="59"/>
      <c r="B50" s="65"/>
      <c r="C50" s="65"/>
      <c r="D50" s="65"/>
      <c r="E50" s="65"/>
      <c r="F50" s="65"/>
    </row>
    <row r="51" spans="1:6" x14ac:dyDescent="0.2">
      <c r="A51" s="59"/>
      <c r="B51" s="66"/>
      <c r="C51" s="66"/>
      <c r="D51" s="66"/>
      <c r="E51" s="66"/>
      <c r="F51" s="66"/>
    </row>
    <row r="52" spans="1:6" x14ac:dyDescent="0.2">
      <c r="B52" s="66"/>
      <c r="C52" s="66"/>
      <c r="D52" s="66"/>
      <c r="E52" s="66"/>
      <c r="F52" s="66"/>
    </row>
  </sheetData>
  <phoneticPr fontId="4" type="noConversion"/>
  <pageMargins left="0.75" right="0.75" top="1" bottom="1" header="0.5" footer="0.5"/>
  <pageSetup scale="76" orientation="landscape" r:id="rId1"/>
  <headerFooter alignWithMargins="0">
    <oddFooter>&amp;LSource:  SONRIS Revenue Statements&amp;C2&amp;R&amp;"Arial,Italic"As of January 2016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5" tint="-0.249977111117893"/>
    <pageSetUpPr fitToPage="1"/>
  </sheetPr>
  <dimension ref="A1:U87"/>
  <sheetViews>
    <sheetView topLeftCell="A25" workbookViewId="0">
      <selection activeCell="I43" sqref="I43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5" t="s">
        <v>144</v>
      </c>
      <c r="B3" s="71" t="s">
        <v>145</v>
      </c>
      <c r="D3" s="75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0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0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0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0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0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0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5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5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5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5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5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5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5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5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5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5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5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5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5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5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5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5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5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5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5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5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5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5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5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5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5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5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5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0">
        <v>920007</v>
      </c>
      <c r="Q36" s="90">
        <v>904586</v>
      </c>
      <c r="R36" s="90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0">
        <v>895294</v>
      </c>
      <c r="J37" s="90">
        <v>890479</v>
      </c>
      <c r="K37" s="90">
        <v>873504</v>
      </c>
      <c r="L37" s="90">
        <v>847680</v>
      </c>
      <c r="M37" s="90">
        <v>847259</v>
      </c>
      <c r="N37" s="90">
        <v>840614</v>
      </c>
      <c r="O37" s="90">
        <v>837713</v>
      </c>
      <c r="P37" s="90">
        <v>840595</v>
      </c>
      <c r="Q37" s="90">
        <v>839384</v>
      </c>
      <c r="R37" s="90">
        <v>834736</v>
      </c>
      <c r="S37" s="90">
        <v>831990</v>
      </c>
      <c r="T37" s="90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5">
        <v>774080</v>
      </c>
      <c r="H38">
        <v>2011</v>
      </c>
      <c r="I38" s="90">
        <v>832686</v>
      </c>
      <c r="J38" s="90">
        <v>830312</v>
      </c>
      <c r="K38" s="90">
        <v>841244</v>
      </c>
      <c r="L38" s="90">
        <v>835606</v>
      </c>
      <c r="M38" s="90">
        <v>838805</v>
      </c>
      <c r="N38" s="90">
        <v>837030</v>
      </c>
      <c r="O38" s="95">
        <v>840695</v>
      </c>
      <c r="P38" s="95">
        <v>827487</v>
      </c>
      <c r="Q38" s="95">
        <v>838284</v>
      </c>
      <c r="R38" s="95">
        <v>841468</v>
      </c>
      <c r="S38" s="95">
        <v>842874</v>
      </c>
      <c r="T38" s="95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5">
        <v>763086</v>
      </c>
      <c r="H39">
        <v>2012</v>
      </c>
      <c r="I39" s="95">
        <v>850672</v>
      </c>
      <c r="J39" s="95">
        <v>848663</v>
      </c>
      <c r="K39" s="95">
        <v>844908</v>
      </c>
      <c r="L39" s="95">
        <v>841755</v>
      </c>
      <c r="M39" s="95">
        <v>851404</v>
      </c>
      <c r="N39" s="95">
        <v>853371</v>
      </c>
      <c r="O39" s="12">
        <v>848353</v>
      </c>
      <c r="P39" s="12">
        <v>843802</v>
      </c>
      <c r="Q39" s="12">
        <v>847588</v>
      </c>
      <c r="R39" s="95">
        <v>841248</v>
      </c>
      <c r="S39" s="95">
        <v>840722</v>
      </c>
      <c r="T39" s="95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5">
        <v>762382</v>
      </c>
      <c r="H40">
        <v>2013</v>
      </c>
      <c r="I40" s="95">
        <v>838989</v>
      </c>
      <c r="J40" s="95">
        <v>840990</v>
      </c>
      <c r="K40" s="95">
        <v>834173</v>
      </c>
      <c r="L40" s="95">
        <v>800284</v>
      </c>
      <c r="M40" s="95">
        <v>793150</v>
      </c>
      <c r="N40" s="95">
        <v>785111</v>
      </c>
      <c r="O40" s="95">
        <v>769501</v>
      </c>
      <c r="P40" s="95">
        <v>768105</v>
      </c>
      <c r="Q40" s="95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5">
        <v>759000</v>
      </c>
      <c r="H41">
        <v>2014</v>
      </c>
      <c r="I41" s="95">
        <v>762382</v>
      </c>
      <c r="J41" s="95">
        <v>759000</v>
      </c>
      <c r="K41" s="95">
        <v>758000</v>
      </c>
      <c r="L41" s="95">
        <v>753000</v>
      </c>
      <c r="M41" s="95">
        <v>749000</v>
      </c>
      <c r="N41" s="95">
        <v>750664</v>
      </c>
      <c r="O41" s="95">
        <v>739194</v>
      </c>
      <c r="P41" s="95">
        <v>736599</v>
      </c>
      <c r="Q41" s="12">
        <v>732328</v>
      </c>
      <c r="R41" s="12">
        <v>728939</v>
      </c>
      <c r="S41" s="12">
        <v>728599</v>
      </c>
      <c r="T41" s="95">
        <v>727950</v>
      </c>
    </row>
    <row r="42" spans="1:21" x14ac:dyDescent="0.2">
      <c r="A42" s="1">
        <v>39142</v>
      </c>
      <c r="B42" s="69">
        <v>1021053</v>
      </c>
      <c r="D42" s="1">
        <v>41699</v>
      </c>
      <c r="E42" s="95">
        <v>758000</v>
      </c>
      <c r="H42">
        <v>2015</v>
      </c>
      <c r="I42" s="12">
        <v>732483</v>
      </c>
      <c r="J42" s="12">
        <v>729609</v>
      </c>
      <c r="K42" s="12">
        <v>720434</v>
      </c>
      <c r="L42" s="95">
        <v>714920</v>
      </c>
      <c r="M42" s="95">
        <v>707270</v>
      </c>
      <c r="N42" s="95">
        <v>704471</v>
      </c>
      <c r="O42" s="95">
        <v>694035</v>
      </c>
      <c r="P42" s="95">
        <v>692190</v>
      </c>
      <c r="Q42" s="95">
        <v>690971</v>
      </c>
      <c r="R42" s="95">
        <v>675326</v>
      </c>
      <c r="S42" s="95">
        <v>774080</v>
      </c>
      <c r="T42" s="95">
        <v>639381</v>
      </c>
    </row>
    <row r="43" spans="1:21" x14ac:dyDescent="0.2">
      <c r="A43" s="1">
        <v>39173</v>
      </c>
      <c r="B43" s="69">
        <v>1020861</v>
      </c>
      <c r="D43" s="1">
        <v>41730</v>
      </c>
      <c r="E43" s="95">
        <v>753000</v>
      </c>
      <c r="H43">
        <v>2016</v>
      </c>
      <c r="I43" s="95">
        <v>637431</v>
      </c>
    </row>
    <row r="44" spans="1:21" x14ac:dyDescent="0.2">
      <c r="A44" s="1">
        <v>39203</v>
      </c>
      <c r="B44" s="69">
        <v>1015199</v>
      </c>
      <c r="D44" s="1">
        <v>41760</v>
      </c>
      <c r="E44" s="95">
        <v>749000</v>
      </c>
    </row>
    <row r="45" spans="1:21" x14ac:dyDescent="0.2">
      <c r="A45" s="1">
        <v>39234</v>
      </c>
      <c r="B45" s="69">
        <v>1011179</v>
      </c>
      <c r="D45" s="1">
        <v>41791</v>
      </c>
      <c r="E45" s="95">
        <v>750664</v>
      </c>
    </row>
    <row r="46" spans="1:21" x14ac:dyDescent="0.2">
      <c r="A46" s="1">
        <v>39264</v>
      </c>
      <c r="B46" s="69">
        <v>1005474</v>
      </c>
      <c r="D46" s="1">
        <v>41821</v>
      </c>
      <c r="E46" s="95">
        <v>739194</v>
      </c>
    </row>
    <row r="47" spans="1:21" x14ac:dyDescent="0.2">
      <c r="A47" s="1">
        <v>39295</v>
      </c>
      <c r="B47" s="69">
        <v>1010699</v>
      </c>
      <c r="D47" s="1">
        <v>41852</v>
      </c>
      <c r="E47" s="95">
        <v>736599</v>
      </c>
    </row>
    <row r="48" spans="1:21" x14ac:dyDescent="0.2">
      <c r="A48" s="1">
        <v>39326</v>
      </c>
      <c r="B48" s="69">
        <v>1007599</v>
      </c>
      <c r="D48" s="1">
        <v>41883</v>
      </c>
      <c r="E48" s="95">
        <v>732328</v>
      </c>
    </row>
    <row r="49" spans="1:5" x14ac:dyDescent="0.2">
      <c r="A49" s="1">
        <v>39356</v>
      </c>
      <c r="B49" s="69">
        <v>1004799</v>
      </c>
      <c r="D49" s="1">
        <v>41913</v>
      </c>
      <c r="E49" s="95">
        <v>728939</v>
      </c>
    </row>
    <row r="50" spans="1:5" x14ac:dyDescent="0.2">
      <c r="A50" s="1">
        <v>39387</v>
      </c>
      <c r="B50" s="69">
        <v>998681</v>
      </c>
      <c r="D50" s="1">
        <v>41944</v>
      </c>
      <c r="E50" s="95">
        <v>728599</v>
      </c>
    </row>
    <row r="51" spans="1:5" x14ac:dyDescent="0.2">
      <c r="A51" s="1">
        <v>39417</v>
      </c>
      <c r="B51" s="69">
        <v>1000171</v>
      </c>
      <c r="D51" s="1">
        <v>41974</v>
      </c>
      <c r="E51" s="95">
        <v>727950</v>
      </c>
    </row>
    <row r="52" spans="1:5" x14ac:dyDescent="0.2">
      <c r="A52" s="1">
        <v>39448</v>
      </c>
      <c r="B52" s="69">
        <v>1004555</v>
      </c>
      <c r="D52" s="1">
        <v>42005</v>
      </c>
      <c r="E52" s="95">
        <v>732483</v>
      </c>
    </row>
    <row r="53" spans="1:5" x14ac:dyDescent="0.2">
      <c r="A53" s="1">
        <v>39479</v>
      </c>
      <c r="B53" s="69">
        <v>996060</v>
      </c>
      <c r="D53" s="1">
        <v>42036</v>
      </c>
      <c r="E53" s="95">
        <v>729609</v>
      </c>
    </row>
    <row r="54" spans="1:5" x14ac:dyDescent="0.2">
      <c r="A54" s="1">
        <v>39508</v>
      </c>
      <c r="B54" s="69">
        <v>1007716</v>
      </c>
      <c r="D54" s="1">
        <v>42064</v>
      </c>
      <c r="E54" s="95">
        <v>720434</v>
      </c>
    </row>
    <row r="55" spans="1:5" x14ac:dyDescent="0.2">
      <c r="A55" s="1">
        <v>39539</v>
      </c>
      <c r="B55" s="69">
        <v>997694</v>
      </c>
      <c r="D55" s="1">
        <v>42095</v>
      </c>
      <c r="E55" s="95">
        <v>714920</v>
      </c>
    </row>
    <row r="56" spans="1:5" x14ac:dyDescent="0.2">
      <c r="A56" s="1">
        <v>39569</v>
      </c>
      <c r="B56" s="69">
        <v>987990</v>
      </c>
      <c r="D56" s="1">
        <v>42125</v>
      </c>
      <c r="E56" s="95">
        <v>707270</v>
      </c>
    </row>
    <row r="57" spans="1:5" x14ac:dyDescent="0.2">
      <c r="A57" s="1">
        <v>39600</v>
      </c>
      <c r="B57" s="69">
        <v>983981</v>
      </c>
      <c r="D57" s="1">
        <v>42156</v>
      </c>
      <c r="E57" s="95">
        <v>704471</v>
      </c>
    </row>
    <row r="58" spans="1:5" x14ac:dyDescent="0.2">
      <c r="A58" s="1">
        <v>39630</v>
      </c>
      <c r="B58" s="69">
        <v>971662</v>
      </c>
      <c r="D58" s="1">
        <v>42186</v>
      </c>
      <c r="E58" s="95">
        <v>694035</v>
      </c>
    </row>
    <row r="59" spans="1:5" x14ac:dyDescent="0.2">
      <c r="A59" s="1">
        <v>39661</v>
      </c>
      <c r="B59" s="69">
        <v>971764</v>
      </c>
      <c r="D59" s="1">
        <v>42217</v>
      </c>
      <c r="E59" s="95">
        <v>692190</v>
      </c>
    </row>
    <row r="60" spans="1:5" x14ac:dyDescent="0.2">
      <c r="A60" s="1">
        <v>39692</v>
      </c>
      <c r="B60" s="69">
        <v>956861</v>
      </c>
      <c r="D60" s="1">
        <v>42248</v>
      </c>
      <c r="E60" s="95">
        <v>690971</v>
      </c>
    </row>
    <row r="61" spans="1:5" x14ac:dyDescent="0.2">
      <c r="A61" s="1">
        <v>39722</v>
      </c>
      <c r="B61" s="69">
        <v>979642</v>
      </c>
      <c r="D61" s="1">
        <v>42278</v>
      </c>
      <c r="E61" s="95">
        <v>675326</v>
      </c>
    </row>
    <row r="62" spans="1:5" x14ac:dyDescent="0.2">
      <c r="A62" s="1">
        <v>39753</v>
      </c>
      <c r="B62" s="69">
        <v>978571</v>
      </c>
      <c r="D62" s="1">
        <v>42309</v>
      </c>
      <c r="E62" s="95">
        <v>774080</v>
      </c>
    </row>
    <row r="63" spans="1:5" x14ac:dyDescent="0.2">
      <c r="A63" s="1">
        <v>39783</v>
      </c>
      <c r="B63" s="69">
        <v>980177</v>
      </c>
      <c r="D63" s="1">
        <v>42339</v>
      </c>
      <c r="E63" s="95">
        <v>639381</v>
      </c>
    </row>
    <row r="64" spans="1:5" x14ac:dyDescent="0.2">
      <c r="A64" s="1">
        <v>39814</v>
      </c>
      <c r="B64" s="69">
        <v>975858</v>
      </c>
      <c r="D64" s="1">
        <v>42370</v>
      </c>
      <c r="E64" s="95">
        <v>637431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0">
        <v>920007</v>
      </c>
    </row>
    <row r="72" spans="1:2" x14ac:dyDescent="0.2">
      <c r="A72" s="1">
        <v>40057</v>
      </c>
      <c r="B72" s="90">
        <v>904586</v>
      </c>
    </row>
    <row r="73" spans="1:2" x14ac:dyDescent="0.2">
      <c r="A73" s="1">
        <v>40087</v>
      </c>
      <c r="B73" s="90">
        <v>895792</v>
      </c>
    </row>
    <row r="74" spans="1:2" x14ac:dyDescent="0.2">
      <c r="A74" s="1">
        <v>40118</v>
      </c>
      <c r="B74" s="90">
        <v>892551</v>
      </c>
    </row>
    <row r="75" spans="1:2" x14ac:dyDescent="0.2">
      <c r="A75" s="1">
        <v>40148</v>
      </c>
      <c r="B75" s="90">
        <v>895270</v>
      </c>
    </row>
    <row r="76" spans="1:2" x14ac:dyDescent="0.2">
      <c r="A76" s="1">
        <v>40179</v>
      </c>
      <c r="B76" s="90">
        <v>895294</v>
      </c>
    </row>
    <row r="77" spans="1:2" x14ac:dyDescent="0.2">
      <c r="A77" s="1">
        <v>40210</v>
      </c>
      <c r="B77" s="90">
        <v>890479</v>
      </c>
    </row>
    <row r="78" spans="1:2" x14ac:dyDescent="0.2">
      <c r="A78" s="1">
        <v>40238</v>
      </c>
      <c r="B78" s="90">
        <v>873504</v>
      </c>
    </row>
    <row r="79" spans="1:2" x14ac:dyDescent="0.2">
      <c r="A79" s="1">
        <v>40269</v>
      </c>
      <c r="B79" s="90">
        <v>847680</v>
      </c>
    </row>
    <row r="80" spans="1:2" x14ac:dyDescent="0.2">
      <c r="A80" s="1">
        <v>40299</v>
      </c>
      <c r="B80" s="90">
        <v>847259</v>
      </c>
    </row>
    <row r="81" spans="1:2" x14ac:dyDescent="0.2">
      <c r="A81" s="1">
        <v>40330</v>
      </c>
      <c r="B81" s="90">
        <v>840614</v>
      </c>
    </row>
    <row r="82" spans="1:2" x14ac:dyDescent="0.2">
      <c r="A82" s="1">
        <v>40360</v>
      </c>
      <c r="B82" s="90">
        <v>837713</v>
      </c>
    </row>
    <row r="83" spans="1:2" x14ac:dyDescent="0.2">
      <c r="A83" s="1">
        <v>40391</v>
      </c>
      <c r="B83" s="90">
        <v>840595</v>
      </c>
    </row>
    <row r="84" spans="1:2" x14ac:dyDescent="0.2">
      <c r="A84" s="1">
        <v>40422</v>
      </c>
      <c r="B84" s="90">
        <v>839384</v>
      </c>
    </row>
    <row r="85" spans="1:2" x14ac:dyDescent="0.2">
      <c r="A85" s="1">
        <v>40452</v>
      </c>
      <c r="B85" s="90">
        <v>834736</v>
      </c>
    </row>
    <row r="86" spans="1:2" x14ac:dyDescent="0.2">
      <c r="A86" s="1">
        <v>40483</v>
      </c>
      <c r="B86" s="90">
        <v>831990</v>
      </c>
    </row>
    <row r="87" spans="1:2" x14ac:dyDescent="0.2">
      <c r="A87" s="1">
        <v>40513</v>
      </c>
      <c r="B87" s="90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February 1, 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5" tint="-0.249977111117893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5" t="s">
        <v>144</v>
      </c>
      <c r="B3" s="71" t="s">
        <v>39</v>
      </c>
    </row>
    <row r="4" spans="1:2" ht="12.75" customHeight="1" x14ac:dyDescent="0.2">
      <c r="A4" s="1">
        <v>42005</v>
      </c>
      <c r="B4" s="95">
        <v>358216</v>
      </c>
    </row>
    <row r="5" spans="1:2" ht="12.75" customHeight="1" x14ac:dyDescent="0.2">
      <c r="A5" s="1">
        <v>42036</v>
      </c>
      <c r="B5" s="95">
        <v>357547</v>
      </c>
    </row>
    <row r="6" spans="1:2" ht="12.75" customHeight="1" x14ac:dyDescent="0.2">
      <c r="A6" s="1">
        <v>42064</v>
      </c>
      <c r="B6" s="95">
        <v>358034</v>
      </c>
    </row>
    <row r="7" spans="1:2" ht="12.75" customHeight="1" x14ac:dyDescent="0.2">
      <c r="A7" s="1">
        <v>42095</v>
      </c>
      <c r="B7" s="95">
        <v>356533</v>
      </c>
    </row>
    <row r="8" spans="1:2" ht="12.75" customHeight="1" x14ac:dyDescent="0.2">
      <c r="A8" s="1">
        <v>42125</v>
      </c>
      <c r="B8" s="95">
        <v>354086</v>
      </c>
    </row>
    <row r="9" spans="1:2" ht="12.75" customHeight="1" x14ac:dyDescent="0.2">
      <c r="A9" s="1">
        <v>42156</v>
      </c>
      <c r="B9" s="95">
        <v>354625</v>
      </c>
    </row>
    <row r="10" spans="1:2" ht="12.75" customHeight="1" x14ac:dyDescent="0.2">
      <c r="A10" s="1">
        <v>42186</v>
      </c>
      <c r="B10" s="95">
        <v>352954</v>
      </c>
    </row>
    <row r="11" spans="1:2" ht="12.75" customHeight="1" x14ac:dyDescent="0.2">
      <c r="A11" s="1">
        <v>42217</v>
      </c>
      <c r="B11" s="95">
        <v>351252</v>
      </c>
    </row>
    <row r="12" spans="1:2" ht="12.75" customHeight="1" x14ac:dyDescent="0.2">
      <c r="A12" s="1">
        <v>42248</v>
      </c>
      <c r="B12" s="95">
        <v>351378</v>
      </c>
    </row>
    <row r="13" spans="1:2" ht="12.75" customHeight="1" x14ac:dyDescent="0.2">
      <c r="A13" s="1">
        <v>42278</v>
      </c>
      <c r="B13" s="95">
        <v>350574</v>
      </c>
    </row>
    <row r="14" spans="1:2" ht="12.75" customHeight="1" x14ac:dyDescent="0.2">
      <c r="A14" s="1">
        <v>42309</v>
      </c>
      <c r="B14" s="95">
        <v>372036</v>
      </c>
    </row>
    <row r="15" spans="1:2" ht="12.75" customHeight="1" x14ac:dyDescent="0.2">
      <c r="A15" s="1">
        <v>42339</v>
      </c>
      <c r="B15" s="95">
        <v>340141</v>
      </c>
    </row>
    <row r="16" spans="1:2" ht="12.75" customHeight="1" x14ac:dyDescent="0.2">
      <c r="A16" s="1">
        <v>42370</v>
      </c>
      <c r="B16" s="95">
        <v>340461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February 1, 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002060"/>
    <pageSetUpPr fitToPage="1"/>
  </sheetPr>
  <dimension ref="A1:M193"/>
  <sheetViews>
    <sheetView workbookViewId="0">
      <pane ySplit="18" topLeftCell="A147" activePane="bottomLeft" state="frozen"/>
      <selection pane="bottomLeft" activeCell="B148" sqref="B148:I151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8" t="s">
        <v>165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51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8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8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si="6"/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6"/>
        <v>0.65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6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6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6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6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6"/>
        <v>0.86206896551724133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6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6"/>
        <v>0.41176470588235292</v>
      </c>
      <c r="F131" s="50">
        <v>12</v>
      </c>
      <c r="G131" s="52">
        <v>1817.69</v>
      </c>
      <c r="H131" s="53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6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51">
        <v>39</v>
      </c>
      <c r="C133" s="52">
        <v>62867.24</v>
      </c>
      <c r="D133" s="12">
        <v>14</v>
      </c>
      <c r="E133" s="26">
        <f t="shared" si="6"/>
        <v>0.35897435897435898</v>
      </c>
      <c r="F133" s="50">
        <v>15</v>
      </c>
      <c r="G133" s="52">
        <v>7561.4</v>
      </c>
      <c r="H133" s="53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6"/>
        <v>0.6</v>
      </c>
      <c r="F134" s="50">
        <v>27</v>
      </c>
      <c r="G134" s="52">
        <v>3036.2550000000001</v>
      </c>
      <c r="H134" s="53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6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6"/>
        <v>0.84615384615384615</v>
      </c>
      <c r="F136" s="50">
        <v>10</v>
      </c>
      <c r="G136" s="52">
        <v>2962.67</v>
      </c>
      <c r="H136" s="53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6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51">
        <v>22</v>
      </c>
      <c r="C138" s="52">
        <v>12943.715</v>
      </c>
      <c r="D138" s="12">
        <v>10</v>
      </c>
      <c r="E138" s="26">
        <f t="shared" si="6"/>
        <v>0.45454545454545453</v>
      </c>
      <c r="F138" s="50">
        <v>10</v>
      </c>
      <c r="G138" s="52">
        <v>1169.7149999999999</v>
      </c>
      <c r="H138" s="53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51">
        <v>94</v>
      </c>
      <c r="C139" s="52">
        <v>114412.42200000001</v>
      </c>
      <c r="D139" s="12">
        <v>28</v>
      </c>
      <c r="E139" s="26">
        <f t="shared" si="6"/>
        <v>0.2978723404255319</v>
      </c>
      <c r="F139" s="50">
        <v>36</v>
      </c>
      <c r="G139" s="52">
        <v>5451.0619999999999</v>
      </c>
      <c r="H139" s="53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51">
        <v>43</v>
      </c>
      <c r="C140" s="52">
        <v>52221.114999999998</v>
      </c>
      <c r="D140" s="12">
        <v>13</v>
      </c>
      <c r="E140" s="26">
        <f t="shared" si="6"/>
        <v>0.30232558139534882</v>
      </c>
      <c r="F140" s="50">
        <v>11</v>
      </c>
      <c r="G140" s="52">
        <v>1089.7149999999999</v>
      </c>
      <c r="H140" s="53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51">
        <v>23</v>
      </c>
      <c r="C141" s="52">
        <v>22463.84</v>
      </c>
      <c r="D141" s="12">
        <v>11</v>
      </c>
      <c r="E141" s="26">
        <f t="shared" si="6"/>
        <v>0.47826086956521741</v>
      </c>
      <c r="F141" s="50">
        <v>11</v>
      </c>
      <c r="G141" s="52">
        <v>1108.3</v>
      </c>
      <c r="H141" s="53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51">
        <v>4</v>
      </c>
      <c r="C142" s="52">
        <v>2071.66</v>
      </c>
      <c r="D142" s="12">
        <v>3</v>
      </c>
      <c r="E142" s="26">
        <f t="shared" si="6"/>
        <v>0.75</v>
      </c>
      <c r="F142" s="50">
        <v>3</v>
      </c>
      <c r="G142" s="52">
        <v>102.64</v>
      </c>
      <c r="H142" s="53">
        <v>23810</v>
      </c>
      <c r="I142" s="6">
        <f t="shared" si="8"/>
        <v>231.97583787996882</v>
      </c>
    </row>
    <row r="143" spans="1:9" x14ac:dyDescent="0.2">
      <c r="A143" s="1">
        <v>42125</v>
      </c>
      <c r="B143" s="51">
        <v>2</v>
      </c>
      <c r="C143" s="52">
        <v>75.292000000000002</v>
      </c>
      <c r="D143" s="12">
        <v>2</v>
      </c>
      <c r="E143" s="26">
        <f t="shared" si="6"/>
        <v>1</v>
      </c>
      <c r="F143" s="50">
        <v>1</v>
      </c>
      <c r="G143" s="52">
        <v>36.07</v>
      </c>
      <c r="H143" s="53">
        <v>6312.25</v>
      </c>
      <c r="I143" s="6">
        <f t="shared" si="8"/>
        <v>175</v>
      </c>
    </row>
    <row r="144" spans="1:9" x14ac:dyDescent="0.2">
      <c r="A144" s="1">
        <v>42156</v>
      </c>
      <c r="B144" s="51">
        <v>35</v>
      </c>
      <c r="C144" s="52">
        <v>4786.67</v>
      </c>
      <c r="D144" s="12">
        <v>8</v>
      </c>
      <c r="E144" s="26">
        <f t="shared" si="6"/>
        <v>0.22857142857142856</v>
      </c>
      <c r="F144" s="50">
        <v>8</v>
      </c>
      <c r="G144" s="52">
        <v>805.87</v>
      </c>
      <c r="H144" s="53">
        <v>3745369</v>
      </c>
      <c r="I144" s="6">
        <f t="shared" si="8"/>
        <v>4647.6094159107552</v>
      </c>
    </row>
    <row r="145" spans="1:9" x14ac:dyDescent="0.2">
      <c r="A145" s="1">
        <v>42186</v>
      </c>
      <c r="B145" s="51">
        <v>2</v>
      </c>
      <c r="C145" s="52">
        <v>2071.1799999999998</v>
      </c>
      <c r="D145" s="12">
        <v>2</v>
      </c>
      <c r="E145" s="26">
        <f t="shared" si="6"/>
        <v>1</v>
      </c>
      <c r="F145" s="50">
        <v>2</v>
      </c>
      <c r="G145" s="52">
        <v>36.020000000000003</v>
      </c>
      <c r="H145" s="53">
        <v>9005</v>
      </c>
      <c r="I145" s="6">
        <f t="shared" si="8"/>
        <v>249.99999999999997</v>
      </c>
    </row>
    <row r="146" spans="1:9" x14ac:dyDescent="0.2">
      <c r="A146" s="1">
        <v>42217</v>
      </c>
      <c r="B146" s="51">
        <v>25</v>
      </c>
      <c r="C146" s="52">
        <v>1528.5119999999999</v>
      </c>
      <c r="D146" s="12">
        <v>21</v>
      </c>
      <c r="E146" s="26">
        <f t="shared" si="6"/>
        <v>0.84</v>
      </c>
      <c r="F146" s="50">
        <v>21</v>
      </c>
      <c r="G146" s="52">
        <v>1443.5920000000001</v>
      </c>
      <c r="H146" s="53">
        <v>3084851.37</v>
      </c>
      <c r="I146" s="6">
        <f t="shared" ref="I146:I151" si="9">H146/G146</f>
        <v>2136.9274490299199</v>
      </c>
    </row>
    <row r="147" spans="1:9" x14ac:dyDescent="0.2">
      <c r="A147" s="1">
        <v>42248</v>
      </c>
      <c r="B147" s="51">
        <v>36</v>
      </c>
      <c r="C147" s="52">
        <v>54402.961000000003</v>
      </c>
      <c r="D147" s="12">
        <v>10</v>
      </c>
      <c r="E147" s="26">
        <f t="shared" si="6"/>
        <v>0.27777777777777779</v>
      </c>
      <c r="F147" s="50">
        <v>10</v>
      </c>
      <c r="G147" s="52">
        <v>1598.3219999999999</v>
      </c>
      <c r="H147" s="53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51">
        <v>36</v>
      </c>
      <c r="C148" s="52">
        <v>40385.69</v>
      </c>
      <c r="D148" s="12">
        <v>6</v>
      </c>
      <c r="E148" s="26">
        <f t="shared" si="6"/>
        <v>0.16666666666666666</v>
      </c>
      <c r="F148" s="50">
        <v>6</v>
      </c>
      <c r="G148" s="52">
        <v>387.03500000000003</v>
      </c>
      <c r="H148" s="53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51">
        <v>10</v>
      </c>
      <c r="C149" s="52">
        <v>12834.07</v>
      </c>
      <c r="D149" s="12">
        <v>4</v>
      </c>
      <c r="E149" s="26">
        <f t="shared" si="6"/>
        <v>0.4</v>
      </c>
      <c r="F149" s="50">
        <v>4</v>
      </c>
      <c r="G149" s="52">
        <v>126.17</v>
      </c>
      <c r="H149" s="53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51">
        <v>56</v>
      </c>
      <c r="C150" s="52">
        <v>82769.66</v>
      </c>
      <c r="D150" s="12">
        <v>6</v>
      </c>
      <c r="E150" s="26">
        <f t="shared" si="6"/>
        <v>0.10714285714285714</v>
      </c>
      <c r="F150" s="50">
        <v>7</v>
      </c>
      <c r="G150" s="52">
        <v>1485.43</v>
      </c>
      <c r="H150" s="53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51">
        <v>13</v>
      </c>
      <c r="C151" s="52">
        <v>3189.5309999999999</v>
      </c>
      <c r="D151" s="12">
        <v>8</v>
      </c>
      <c r="E151" s="26">
        <f t="shared" si="6"/>
        <v>0.61538461538461542</v>
      </c>
      <c r="F151" s="50">
        <v>8</v>
      </c>
      <c r="G151" s="52">
        <v>867.77700000000004</v>
      </c>
      <c r="H151" s="53">
        <v>307629.73</v>
      </c>
      <c r="I151" s="6">
        <f t="shared" si="9"/>
        <v>354.50320762131281</v>
      </c>
    </row>
    <row r="152" spans="1:9" x14ac:dyDescent="0.2">
      <c r="A152" s="1"/>
      <c r="B152" s="51" t="s">
        <v>163</v>
      </c>
      <c r="C152" s="52"/>
      <c r="D152" s="12"/>
      <c r="E152" s="26"/>
      <c r="F152" s="50"/>
      <c r="G152" s="52"/>
      <c r="H152" s="53"/>
      <c r="I152" s="6"/>
    </row>
    <row r="153" spans="1:9" x14ac:dyDescent="0.2">
      <c r="A153" s="1"/>
      <c r="B153" s="51"/>
      <c r="C153" s="52"/>
      <c r="D153" s="12"/>
      <c r="E153" s="26"/>
      <c r="F153" s="50"/>
      <c r="G153" s="52"/>
      <c r="H153" s="53"/>
      <c r="I153" s="6"/>
    </row>
    <row r="154" spans="1:9" x14ac:dyDescent="0.2">
      <c r="A154" s="1"/>
      <c r="B154" s="51"/>
      <c r="C154" s="52"/>
      <c r="D154" s="12"/>
      <c r="E154" s="26"/>
      <c r="F154" s="50"/>
      <c r="G154" s="52"/>
      <c r="H154" s="53"/>
      <c r="I154" s="6"/>
    </row>
    <row r="155" spans="1:9" x14ac:dyDescent="0.2">
      <c r="A155" s="48" t="s">
        <v>102</v>
      </c>
      <c r="I155" s="23"/>
    </row>
    <row r="156" spans="1:9" x14ac:dyDescent="0.2">
      <c r="A156" s="24" t="s">
        <v>99</v>
      </c>
    </row>
    <row r="157" spans="1:9" x14ac:dyDescent="0.2">
      <c r="A157" s="49" t="s">
        <v>100</v>
      </c>
    </row>
    <row r="158" spans="1:9" x14ac:dyDescent="0.2">
      <c r="A158" s="49" t="s">
        <v>101</v>
      </c>
    </row>
    <row r="159" spans="1:9" x14ac:dyDescent="0.2">
      <c r="A159" s="49" t="s">
        <v>12</v>
      </c>
    </row>
    <row r="162" spans="1:13" x14ac:dyDescent="0.2">
      <c r="A162" s="1"/>
      <c r="B162" s="20"/>
    </row>
    <row r="163" spans="1:13" x14ac:dyDescent="0.2">
      <c r="A163" t="s">
        <v>21</v>
      </c>
    </row>
    <row r="164" spans="1:13" x14ac:dyDescent="0.2">
      <c r="A164" s="14" t="s">
        <v>37</v>
      </c>
      <c r="B164" s="1" t="s">
        <v>135</v>
      </c>
      <c r="C164" s="1" t="s">
        <v>136</v>
      </c>
      <c r="D164" s="1" t="s">
        <v>25</v>
      </c>
      <c r="E164" s="1" t="s">
        <v>26</v>
      </c>
      <c r="F164" s="1" t="s">
        <v>27</v>
      </c>
      <c r="G164" s="1" t="s">
        <v>28</v>
      </c>
      <c r="H164" s="1" t="s">
        <v>29</v>
      </c>
      <c r="I164" s="1" t="s">
        <v>137</v>
      </c>
      <c r="J164" s="1" t="s">
        <v>138</v>
      </c>
      <c r="K164" s="1" t="s">
        <v>139</v>
      </c>
      <c r="L164" s="1" t="s">
        <v>140</v>
      </c>
      <c r="M164" s="1" t="s">
        <v>141</v>
      </c>
    </row>
    <row r="165" spans="1:13" hidden="1" x14ac:dyDescent="0.2">
      <c r="A165" s="25" t="s">
        <v>35</v>
      </c>
      <c r="B165" s="20">
        <v>298.38593672498041</v>
      </c>
      <c r="C165" s="20">
        <v>305.784182083009</v>
      </c>
      <c r="D165" s="20">
        <v>200.44032332505768</v>
      </c>
      <c r="E165" s="20">
        <v>270.15399300908501</v>
      </c>
      <c r="F165" s="20">
        <v>253.26676983202614</v>
      </c>
      <c r="G165" s="20">
        <v>350.42693702777143</v>
      </c>
      <c r="H165" s="20">
        <v>351.46218689622452</v>
      </c>
      <c r="I165" s="20">
        <v>289.13275873569143</v>
      </c>
      <c r="J165" s="20">
        <v>303.59101968180954</v>
      </c>
      <c r="K165" s="20">
        <v>507.72337698658123</v>
      </c>
      <c r="L165" s="20">
        <v>228.60132063879396</v>
      </c>
      <c r="M165" s="20">
        <v>273.72933671227003</v>
      </c>
    </row>
    <row r="166" spans="1:13" x14ac:dyDescent="0.2">
      <c r="A166" s="25" t="s">
        <v>36</v>
      </c>
      <c r="B166" s="20">
        <v>322.19386048011614</v>
      </c>
      <c r="C166" s="22">
        <v>361.76485427815697</v>
      </c>
      <c r="D166" s="22">
        <v>327.08604252089242</v>
      </c>
      <c r="E166" s="22">
        <v>372.33218668908614</v>
      </c>
      <c r="F166" s="22">
        <v>495.47982824498166</v>
      </c>
      <c r="G166" s="22">
        <v>304.08624639416996</v>
      </c>
      <c r="H166" s="22">
        <v>364.46789407112391</v>
      </c>
      <c r="I166" s="22">
        <v>338.03699257865503</v>
      </c>
      <c r="J166" s="22">
        <v>311.43220879588625</v>
      </c>
      <c r="K166" s="22">
        <v>237.37620746530891</v>
      </c>
      <c r="L166" s="22">
        <v>359.71788742392221</v>
      </c>
      <c r="M166" s="20">
        <v>470.83661951398142</v>
      </c>
    </row>
    <row r="167" spans="1:13" x14ac:dyDescent="0.2">
      <c r="A167" s="25" t="s">
        <v>103</v>
      </c>
      <c r="B167" s="6">
        <v>355.06042506448989</v>
      </c>
      <c r="C167" s="6">
        <v>461.62705546984364</v>
      </c>
      <c r="D167" s="6">
        <v>412.22593278479275</v>
      </c>
      <c r="E167" s="6">
        <v>485.71</v>
      </c>
      <c r="F167" s="6">
        <v>358.27</v>
      </c>
      <c r="G167" s="6">
        <f>+I36</f>
        <v>272.64672696419638</v>
      </c>
      <c r="H167" s="23">
        <f>+I37</f>
        <v>323.75531094934018</v>
      </c>
      <c r="I167" s="23">
        <v>363.15</v>
      </c>
      <c r="J167" s="23">
        <v>398.62</v>
      </c>
      <c r="K167" s="23">
        <f>+I40</f>
        <v>421.27080548395196</v>
      </c>
      <c r="L167" s="23">
        <f>+I41</f>
        <v>307.35363293499734</v>
      </c>
      <c r="M167" s="23">
        <f>+I42</f>
        <v>493.14227038593737</v>
      </c>
    </row>
    <row r="168" spans="1:13" x14ac:dyDescent="0.2">
      <c r="A168" s="25" t="s">
        <v>133</v>
      </c>
      <c r="B168" s="6">
        <f>+I43</f>
        <v>537.25699837461354</v>
      </c>
      <c r="C168" s="6">
        <f>+I44</f>
        <v>1035.2310242541382</v>
      </c>
      <c r="D168" s="6">
        <v>428.13</v>
      </c>
      <c r="E168" s="6">
        <v>322.25</v>
      </c>
      <c r="F168" s="6">
        <v>768.47</v>
      </c>
      <c r="G168" s="6">
        <v>495</v>
      </c>
      <c r="H168" s="23">
        <v>296.79000000000002</v>
      </c>
      <c r="I168" s="23">
        <v>268.16000000000003</v>
      </c>
      <c r="J168" s="23">
        <v>627.98</v>
      </c>
      <c r="K168" s="23">
        <v>1121.5899999999999</v>
      </c>
      <c r="L168" s="23">
        <v>387.46</v>
      </c>
      <c r="M168" s="23">
        <v>265.27999999999997</v>
      </c>
    </row>
    <row r="169" spans="1:13" x14ac:dyDescent="0.2">
      <c r="A169" s="25">
        <v>2008</v>
      </c>
      <c r="B169" s="6">
        <v>236.96</v>
      </c>
      <c r="C169" s="6">
        <v>308.18</v>
      </c>
      <c r="D169" s="6">
        <v>230.79</v>
      </c>
      <c r="E169" s="6">
        <v>406.18</v>
      </c>
      <c r="F169" s="6">
        <v>489.35</v>
      </c>
      <c r="G169" s="6">
        <v>3636.81</v>
      </c>
      <c r="H169" s="6">
        <v>7430.16</v>
      </c>
      <c r="I169" s="6">
        <v>12624.07</v>
      </c>
      <c r="J169" s="6">
        <v>0</v>
      </c>
      <c r="K169" s="23">
        <v>1332.71</v>
      </c>
      <c r="L169" s="23">
        <v>421.01</v>
      </c>
      <c r="M169" s="23">
        <v>351.68</v>
      </c>
    </row>
    <row r="170" spans="1:13" x14ac:dyDescent="0.2">
      <c r="A170" s="25">
        <v>2009</v>
      </c>
      <c r="B170" s="6">
        <v>245.04</v>
      </c>
      <c r="C170" s="6">
        <v>374.6940443342117</v>
      </c>
      <c r="D170" s="6">
        <v>505.91</v>
      </c>
      <c r="E170" s="6">
        <v>1018.25</v>
      </c>
      <c r="F170" s="6">
        <v>332.40871570222055</v>
      </c>
      <c r="G170" s="6">
        <v>3018.8089055124378</v>
      </c>
      <c r="H170" s="6">
        <v>609.72652039816865</v>
      </c>
      <c r="I170" s="6">
        <v>2793.64</v>
      </c>
      <c r="J170" s="6">
        <v>635.61</v>
      </c>
      <c r="K170" s="6">
        <v>7559.5</v>
      </c>
      <c r="L170" s="6">
        <v>1920.4167577165697</v>
      </c>
      <c r="M170" s="6">
        <v>1178.2784524285933</v>
      </c>
    </row>
    <row r="171" spans="1:13" x14ac:dyDescent="0.2">
      <c r="A171" s="25">
        <v>2010</v>
      </c>
      <c r="B171" s="6">
        <v>505.54118221696422</v>
      </c>
      <c r="C171" s="6">
        <v>3698.9398682463338</v>
      </c>
      <c r="D171" s="6">
        <v>1877.716089005492</v>
      </c>
      <c r="E171" s="6">
        <v>1327.9653391707</v>
      </c>
      <c r="F171" s="6">
        <v>415.47814431549506</v>
      </c>
      <c r="G171" s="6">
        <v>2580.055063608474</v>
      </c>
      <c r="H171" s="6">
        <v>3329.051951532183</v>
      </c>
      <c r="I171" s="6">
        <v>538.78423755004769</v>
      </c>
      <c r="J171" s="6">
        <v>1147.3080506199669</v>
      </c>
      <c r="K171" s="6">
        <v>871.75506540543381</v>
      </c>
      <c r="L171" s="6">
        <v>2652.4419326027132</v>
      </c>
      <c r="M171" s="6">
        <v>530.59120834509372</v>
      </c>
    </row>
    <row r="172" spans="1:13" x14ac:dyDescent="0.2">
      <c r="A172" s="25">
        <v>2011</v>
      </c>
      <c r="B172" s="6">
        <v>415.45699728948529</v>
      </c>
      <c r="C172" s="6">
        <v>716.25462085308061</v>
      </c>
      <c r="D172" s="6">
        <v>728.63696787537117</v>
      </c>
      <c r="E172" s="6">
        <v>562.04103911126117</v>
      </c>
      <c r="F172" s="6">
        <v>277.5238629691093</v>
      </c>
      <c r="G172" s="6">
        <v>721.21521110238348</v>
      </c>
      <c r="H172" s="6">
        <v>691.85700941003847</v>
      </c>
      <c r="I172" s="6">
        <v>379.11210152281956</v>
      </c>
      <c r="J172" s="6">
        <v>261.06124053359787</v>
      </c>
      <c r="K172" s="6">
        <v>359.11000414473182</v>
      </c>
      <c r="L172" s="6">
        <v>319.53206651758359</v>
      </c>
      <c r="M172" s="6">
        <v>295.00075349203541</v>
      </c>
    </row>
    <row r="173" spans="1:13" x14ac:dyDescent="0.2">
      <c r="A173" s="25">
        <v>2012</v>
      </c>
      <c r="B173" s="6">
        <v>355.88777227047427</v>
      </c>
      <c r="C173" s="6">
        <v>455.87542189399198</v>
      </c>
      <c r="D173" s="6">
        <v>289.89316905712536</v>
      </c>
      <c r="E173" s="6">
        <v>330.09859979895361</v>
      </c>
      <c r="F173" s="6">
        <v>505.99171121897859</v>
      </c>
      <c r="G173" s="6">
        <v>474.7925547794332</v>
      </c>
      <c r="H173" s="6">
        <v>324.53845086379829</v>
      </c>
      <c r="I173" s="6">
        <v>424.60377879540857</v>
      </c>
      <c r="J173" s="6">
        <v>514.46855658869117</v>
      </c>
      <c r="K173" s="6">
        <v>455.24544484473842</v>
      </c>
      <c r="L173" s="6">
        <v>648.41106270598868</v>
      </c>
      <c r="M173" s="6">
        <v>482.66611755160244</v>
      </c>
    </row>
    <row r="174" spans="1:13" x14ac:dyDescent="0.2">
      <c r="A174" s="25">
        <v>2013</v>
      </c>
      <c r="B174" s="6">
        <v>667.45936994048304</v>
      </c>
      <c r="C174" s="6">
        <v>326.66643783450507</v>
      </c>
      <c r="D174" s="6">
        <v>355.84217158859468</v>
      </c>
      <c r="E174" s="6">
        <v>449.27777318592751</v>
      </c>
      <c r="F174" s="6">
        <v>475.26098558461587</v>
      </c>
      <c r="G174" s="6">
        <v>603.75670488351614</v>
      </c>
      <c r="H174" s="6">
        <v>392.39438915334898</v>
      </c>
      <c r="I174" s="6">
        <v>452.41772482002813</v>
      </c>
      <c r="J174" s="6">
        <v>397.81307685546017</v>
      </c>
      <c r="K174" s="6">
        <v>261.78233375334912</v>
      </c>
      <c r="L174" s="6">
        <v>390.15892794445682</v>
      </c>
      <c r="M174" s="6">
        <v>293.64367399977897</v>
      </c>
    </row>
    <row r="175" spans="1:13" x14ac:dyDescent="0.2">
      <c r="A175" s="25">
        <v>2014</v>
      </c>
      <c r="B175" s="6">
        <v>350.25972979114766</v>
      </c>
      <c r="C175" s="6">
        <v>367.40669878709667</v>
      </c>
      <c r="D175" s="6">
        <v>306.25795480813571</v>
      </c>
      <c r="E175" s="6">
        <v>485.9932966927409</v>
      </c>
      <c r="F175" s="6">
        <v>319.62222381154101</v>
      </c>
      <c r="G175" s="6">
        <v>327.20287516932927</v>
      </c>
      <c r="H175" s="6">
        <v>200.05169545322295</v>
      </c>
      <c r="I175" s="6">
        <v>328.66010924642364</v>
      </c>
      <c r="J175" s="6">
        <v>382.89814355436073</v>
      </c>
      <c r="K175" s="6">
        <v>403.86145605146709</v>
      </c>
      <c r="L175" s="6">
        <v>176.75891696198656</v>
      </c>
      <c r="M175" s="6">
        <v>542.43375523097518</v>
      </c>
    </row>
    <row r="176" spans="1:13" x14ac:dyDescent="0.2">
      <c r="A176" s="25">
        <v>2015</v>
      </c>
      <c r="B176" s="6">
        <v>495.33287275030079</v>
      </c>
      <c r="C176" s="6">
        <v>281.75803398136213</v>
      </c>
      <c r="D176" s="6">
        <v>1987.3828746729225</v>
      </c>
      <c r="E176" s="6">
        <v>231.97583787996882</v>
      </c>
      <c r="F176" s="6">
        <v>175</v>
      </c>
      <c r="G176" s="6">
        <v>4647.6094159107552</v>
      </c>
      <c r="H176" s="6">
        <v>249.99999999999997</v>
      </c>
      <c r="I176" s="6">
        <v>2136.9274490299199</v>
      </c>
      <c r="J176" s="6">
        <v>298.06261817080662</v>
      </c>
      <c r="K176" s="6">
        <v>249.31176766959061</v>
      </c>
      <c r="L176" s="6">
        <v>175.67979709915193</v>
      </c>
      <c r="M176" s="6">
        <v>324.55888193990967</v>
      </c>
    </row>
    <row r="177" spans="1:13" x14ac:dyDescent="0.2">
      <c r="A177" s="25">
        <v>2016</v>
      </c>
      <c r="B177" s="6">
        <v>354.50320762131281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x14ac:dyDescent="0.2">
      <c r="A178" s="1"/>
    </row>
    <row r="179" spans="1:13" x14ac:dyDescent="0.2">
      <c r="A179" s="1" t="s">
        <v>20</v>
      </c>
    </row>
    <row r="180" spans="1:13" x14ac:dyDescent="0.2">
      <c r="A180" s="14" t="s">
        <v>37</v>
      </c>
      <c r="B180" s="1" t="s">
        <v>135</v>
      </c>
      <c r="C180" s="1" t="s">
        <v>136</v>
      </c>
      <c r="D180" s="1" t="s">
        <v>25</v>
      </c>
      <c r="E180" s="1" t="s">
        <v>26</v>
      </c>
      <c r="F180" s="1" t="s">
        <v>27</v>
      </c>
      <c r="G180" s="1" t="s">
        <v>28</v>
      </c>
      <c r="H180" s="1" t="s">
        <v>29</v>
      </c>
      <c r="I180" s="1" t="s">
        <v>137</v>
      </c>
      <c r="J180" s="1" t="s">
        <v>138</v>
      </c>
      <c r="K180" s="1" t="s">
        <v>139</v>
      </c>
      <c r="L180" s="1" t="s">
        <v>140</v>
      </c>
      <c r="M180" s="1" t="s">
        <v>141</v>
      </c>
    </row>
    <row r="181" spans="1:13" hidden="1" x14ac:dyDescent="0.2">
      <c r="A181" s="25" t="s">
        <v>35</v>
      </c>
      <c r="B181" s="19">
        <v>1209755.95</v>
      </c>
      <c r="C181" s="19">
        <v>4170405.46</v>
      </c>
      <c r="D181" s="19">
        <v>2773809.65</v>
      </c>
      <c r="E181" s="19">
        <v>686310.01</v>
      </c>
      <c r="F181" s="19">
        <v>3741030.81</v>
      </c>
      <c r="G181" s="19">
        <v>1942833.52</v>
      </c>
      <c r="H181" s="19">
        <v>2044652.36</v>
      </c>
      <c r="I181" s="19">
        <v>1989653.49</v>
      </c>
      <c r="J181" s="19">
        <v>3193258.69</v>
      </c>
      <c r="K181" s="19">
        <v>8518107.5899999999</v>
      </c>
      <c r="L181" s="19">
        <v>1842154.71</v>
      </c>
      <c r="M181" s="19">
        <v>952899.45</v>
      </c>
    </row>
    <row r="182" spans="1:13" x14ac:dyDescent="0.2">
      <c r="A182" s="25" t="s">
        <v>36</v>
      </c>
      <c r="B182" s="21">
        <v>1118950.28</v>
      </c>
      <c r="C182" s="21">
        <f>5701671.68</f>
        <v>5701671.6799999997</v>
      </c>
      <c r="D182" s="21">
        <v>2990636</v>
      </c>
      <c r="E182" s="21">
        <v>3480941.06</v>
      </c>
      <c r="F182" s="21">
        <v>5311157.78</v>
      </c>
      <c r="G182" s="21">
        <v>2703889.29</v>
      </c>
      <c r="H182" s="21">
        <v>4650705.09</v>
      </c>
      <c r="I182" s="21">
        <v>1836091.87</v>
      </c>
      <c r="J182" s="21">
        <v>5604577.6299999999</v>
      </c>
      <c r="K182" s="21">
        <v>1324037.01</v>
      </c>
      <c r="L182" s="21">
        <v>1612996.95</v>
      </c>
      <c r="M182" s="53">
        <v>4024433.63</v>
      </c>
    </row>
    <row r="183" spans="1:13" x14ac:dyDescent="0.2">
      <c r="A183" s="25" t="s">
        <v>103</v>
      </c>
      <c r="B183" s="53">
        <v>1537320.39</v>
      </c>
      <c r="C183" s="53">
        <v>2259041.2400000002</v>
      </c>
      <c r="D183" s="53">
        <v>4813881.28</v>
      </c>
      <c r="E183" s="21">
        <v>3141523.23</v>
      </c>
      <c r="F183" s="21">
        <v>6025369.9500000002</v>
      </c>
      <c r="G183" s="23">
        <f>+H36</f>
        <v>890923.62</v>
      </c>
      <c r="H183" s="23">
        <f>+H37</f>
        <v>1590293.21</v>
      </c>
      <c r="I183" s="23">
        <v>4274006.8099999996</v>
      </c>
      <c r="J183" s="23">
        <v>2004961.5</v>
      </c>
      <c r="K183" s="23">
        <f>+H40</f>
        <v>1846724.83</v>
      </c>
      <c r="L183" s="23">
        <f>+H41</f>
        <v>5058312.37</v>
      </c>
      <c r="M183" s="23">
        <f>+H42</f>
        <v>2214236.41</v>
      </c>
    </row>
    <row r="184" spans="1:13" x14ac:dyDescent="0.2">
      <c r="A184" s="25" t="s">
        <v>133</v>
      </c>
      <c r="B184" s="23">
        <f>+H43</f>
        <v>4569069.37</v>
      </c>
      <c r="C184" s="23">
        <f>+H44</f>
        <v>11078923.369999999</v>
      </c>
      <c r="D184" s="53">
        <v>2567201.33</v>
      </c>
      <c r="E184" s="21">
        <v>3250525.86</v>
      </c>
      <c r="F184" s="21">
        <v>4844311.6399999997</v>
      </c>
      <c r="G184" s="21">
        <v>4008594.4</v>
      </c>
      <c r="H184" s="21">
        <v>2529957.38</v>
      </c>
      <c r="I184" s="23">
        <v>2892575.29</v>
      </c>
      <c r="J184" s="23">
        <v>1936243.01</v>
      </c>
      <c r="K184" s="23">
        <v>6035465.6900000004</v>
      </c>
      <c r="L184" s="23">
        <v>1171854.94</v>
      </c>
      <c r="M184" s="23">
        <v>2413328.16</v>
      </c>
    </row>
    <row r="185" spans="1:13" x14ac:dyDescent="0.2">
      <c r="A185" s="4">
        <v>2008</v>
      </c>
      <c r="B185" s="23">
        <f>+H55</f>
        <v>1304223.48</v>
      </c>
      <c r="C185" s="23">
        <f>H56</f>
        <v>433826.75</v>
      </c>
      <c r="D185" s="23">
        <f>H57</f>
        <v>3959010.21</v>
      </c>
      <c r="E185" s="53">
        <v>1409967.24</v>
      </c>
      <c r="F185" s="53">
        <v>2287897.7799999998</v>
      </c>
      <c r="G185" s="53">
        <v>35829909.810000002</v>
      </c>
      <c r="H185" s="21">
        <v>48806966.780000001</v>
      </c>
      <c r="I185" s="23">
        <v>93831700.030000001</v>
      </c>
      <c r="J185" s="23">
        <v>0</v>
      </c>
      <c r="K185" s="23">
        <v>43559940.380000003</v>
      </c>
      <c r="L185" s="53">
        <v>3757649.9199999999</v>
      </c>
      <c r="M185" s="53">
        <v>1501254.23</v>
      </c>
    </row>
    <row r="186" spans="1:13" x14ac:dyDescent="0.2">
      <c r="A186" s="4">
        <v>2009</v>
      </c>
      <c r="B186" s="53">
        <v>880837.75</v>
      </c>
      <c r="C186" s="6">
        <v>604287.81999999995</v>
      </c>
      <c r="D186" s="6">
        <v>1356772.99</v>
      </c>
      <c r="E186" s="53">
        <v>773943.34</v>
      </c>
      <c r="F186" s="53">
        <v>3758375.82</v>
      </c>
      <c r="G186" s="53">
        <v>1441487.29</v>
      </c>
      <c r="H186" s="53">
        <v>3236428.98</v>
      </c>
      <c r="I186" s="53">
        <v>7324454.3799999999</v>
      </c>
      <c r="J186" s="53">
        <v>29932</v>
      </c>
      <c r="K186" s="53">
        <v>12131040.07</v>
      </c>
      <c r="L186" s="6">
        <v>2654065.89</v>
      </c>
      <c r="M186" s="6">
        <v>9445466.5500000007</v>
      </c>
    </row>
    <row r="187" spans="1:13" x14ac:dyDescent="0.2">
      <c r="A187" s="4">
        <v>2010</v>
      </c>
      <c r="B187" s="6">
        <v>4099665.49</v>
      </c>
      <c r="C187" s="6">
        <v>6303884.9800000004</v>
      </c>
      <c r="D187" s="6">
        <v>4826740.5599999996</v>
      </c>
      <c r="E187" s="6">
        <v>3471860.47</v>
      </c>
      <c r="F187" s="6">
        <v>1820157.4</v>
      </c>
      <c r="G187">
        <v>6072056.3899999997</v>
      </c>
      <c r="H187">
        <v>4596455.32</v>
      </c>
      <c r="I187">
        <v>3716759.96</v>
      </c>
      <c r="J187" s="53">
        <v>1121923.8600000001</v>
      </c>
      <c r="K187" s="53">
        <v>2705881.52</v>
      </c>
      <c r="L187" s="53">
        <v>6592803.5700000003</v>
      </c>
      <c r="M187" s="6">
        <v>2864918.74</v>
      </c>
    </row>
    <row r="188" spans="1:13" x14ac:dyDescent="0.2">
      <c r="A188" s="4">
        <v>2011</v>
      </c>
      <c r="B188" s="53">
        <v>2216371.6800000002</v>
      </c>
      <c r="C188" s="53">
        <v>604518.9</v>
      </c>
      <c r="D188" s="53">
        <v>11572567.17</v>
      </c>
      <c r="E188">
        <v>2332301.7000000002</v>
      </c>
      <c r="F188">
        <v>2774369.98</v>
      </c>
      <c r="G188">
        <v>2446928.15</v>
      </c>
      <c r="H188">
        <v>4237220.83</v>
      </c>
      <c r="I188">
        <v>667147.06999999995</v>
      </c>
      <c r="J188">
        <v>2978732.25</v>
      </c>
      <c r="K188">
        <v>2715376.54</v>
      </c>
      <c r="L188">
        <v>1391869.22</v>
      </c>
      <c r="M188">
        <v>4625707.6900000004</v>
      </c>
    </row>
    <row r="189" spans="1:13" x14ac:dyDescent="0.2">
      <c r="A189" s="4">
        <v>2012</v>
      </c>
      <c r="B189" s="6">
        <v>2034845.28</v>
      </c>
      <c r="C189" s="6">
        <v>3360494.79</v>
      </c>
      <c r="D189" s="6">
        <v>1015037.74</v>
      </c>
      <c r="E189">
        <v>834086.54</v>
      </c>
      <c r="F189">
        <v>7401140.7599999998</v>
      </c>
      <c r="G189">
        <v>2940680.39</v>
      </c>
      <c r="H189">
        <v>498136.34</v>
      </c>
      <c r="I189">
        <v>4907849.4400000004</v>
      </c>
      <c r="J189">
        <v>337567</v>
      </c>
      <c r="K189">
        <v>1360942.6</v>
      </c>
      <c r="L189">
        <v>1821788.69</v>
      </c>
      <c r="M189">
        <v>1963075.5</v>
      </c>
    </row>
    <row r="190" spans="1:13" x14ac:dyDescent="0.2">
      <c r="A190" s="4">
        <v>2013</v>
      </c>
      <c r="B190" s="6">
        <v>1170803.83</v>
      </c>
      <c r="C190" s="6">
        <v>756594.75</v>
      </c>
      <c r="D190" s="6">
        <v>279549.61</v>
      </c>
      <c r="E190" s="53">
        <v>2011205.43</v>
      </c>
      <c r="F190" s="53">
        <v>592552.06999999995</v>
      </c>
      <c r="G190" s="53">
        <v>2626342.27</v>
      </c>
      <c r="H190">
        <v>700580.55</v>
      </c>
      <c r="I190">
        <v>1124182.04</v>
      </c>
      <c r="J190">
        <v>2715392.5</v>
      </c>
      <c r="K190">
        <v>4021116.7</v>
      </c>
      <c r="L190">
        <v>2690297.58</v>
      </c>
      <c r="M190">
        <v>770570.92</v>
      </c>
    </row>
    <row r="191" spans="1:13" x14ac:dyDescent="0.2">
      <c r="A191" s="4">
        <v>2014</v>
      </c>
      <c r="B191" s="53">
        <v>816900.26</v>
      </c>
      <c r="C191">
        <v>1106094.3999999999</v>
      </c>
      <c r="D191">
        <v>769753.95</v>
      </c>
      <c r="E191">
        <v>1871963.56</v>
      </c>
      <c r="F191">
        <v>580974.12</v>
      </c>
      <c r="G191">
        <v>1138394.1000000001</v>
      </c>
      <c r="H191">
        <v>1512670.89</v>
      </c>
      <c r="I191">
        <v>997895.9</v>
      </c>
      <c r="J191" s="6">
        <v>663723.30000000005</v>
      </c>
      <c r="K191" s="6">
        <v>1196508.22</v>
      </c>
      <c r="L191" s="6">
        <v>69330.149999999994</v>
      </c>
      <c r="M191">
        <v>634492.9</v>
      </c>
    </row>
    <row r="192" spans="1:13" x14ac:dyDescent="0.2">
      <c r="A192" s="4">
        <v>2015</v>
      </c>
      <c r="B192" s="53">
        <v>2700090.2</v>
      </c>
      <c r="C192">
        <v>307035.95600000001</v>
      </c>
      <c r="D192">
        <v>2202616.44</v>
      </c>
      <c r="E192" s="6">
        <v>23810</v>
      </c>
      <c r="F192" s="6">
        <v>6312.25</v>
      </c>
      <c r="G192" s="6">
        <v>3745369</v>
      </c>
      <c r="H192">
        <v>9005</v>
      </c>
      <c r="I192">
        <v>3084851.37</v>
      </c>
      <c r="J192" s="6">
        <v>476400.04</v>
      </c>
      <c r="K192" s="53">
        <v>96492.38</v>
      </c>
      <c r="L192" s="53">
        <v>22165.52</v>
      </c>
      <c r="M192" s="53">
        <v>482109.5</v>
      </c>
    </row>
    <row r="193" spans="1:2" x14ac:dyDescent="0.2">
      <c r="A193" s="4">
        <v>2016</v>
      </c>
      <c r="B193" s="53">
        <v>307629.73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002060"/>
    <pageSetUpPr fitToPage="1"/>
  </sheetPr>
  <dimension ref="A3:Z470"/>
  <sheetViews>
    <sheetView topLeftCell="A262" workbookViewId="0">
      <selection activeCell="G286" sqref="G286:G319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6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8"/>
    </row>
    <row r="4" spans="1:5" x14ac:dyDescent="0.2">
      <c r="B4" s="5" t="s">
        <v>0</v>
      </c>
      <c r="C4" s="5" t="s">
        <v>1</v>
      </c>
      <c r="D4" s="79" t="s">
        <v>2</v>
      </c>
      <c r="E4" s="5"/>
    </row>
    <row r="5" spans="1:5" x14ac:dyDescent="0.2">
      <c r="A5" s="1">
        <v>41913</v>
      </c>
      <c r="B5" s="6">
        <v>24390388.710000001</v>
      </c>
      <c r="C5" s="6">
        <v>12216625.369999999</v>
      </c>
      <c r="D5" s="6">
        <v>1831899.44</v>
      </c>
    </row>
    <row r="6" spans="1:5" x14ac:dyDescent="0.2">
      <c r="A6" s="1">
        <v>41944</v>
      </c>
      <c r="B6" s="6">
        <v>20701200.949999999</v>
      </c>
      <c r="C6" s="6">
        <v>12243178.449999999</v>
      </c>
      <c r="D6" s="6">
        <v>1520803.2</v>
      </c>
    </row>
    <row r="7" spans="1:5" x14ac:dyDescent="0.2">
      <c r="A7" s="1">
        <v>41974</v>
      </c>
      <c r="B7" s="6">
        <v>17102794.170000002</v>
      </c>
      <c r="C7" s="6">
        <v>11841538.050000001</v>
      </c>
      <c r="D7" s="6">
        <v>1147400.6599999999</v>
      </c>
    </row>
    <row r="8" spans="1:5" x14ac:dyDescent="0.2">
      <c r="A8" s="1">
        <v>42005</v>
      </c>
      <c r="B8" s="6">
        <v>12956629.41</v>
      </c>
      <c r="C8" s="6">
        <v>9687285.7100000009</v>
      </c>
      <c r="D8" s="6">
        <v>766427.3</v>
      </c>
    </row>
    <row r="9" spans="1:5" x14ac:dyDescent="0.2">
      <c r="A9" s="1">
        <v>42036</v>
      </c>
      <c r="B9" s="6">
        <v>11873325.51</v>
      </c>
      <c r="C9" s="6">
        <v>7209949.5300000003</v>
      </c>
      <c r="D9" s="6">
        <v>755746.68</v>
      </c>
    </row>
    <row r="10" spans="1:5" x14ac:dyDescent="0.2">
      <c r="A10" s="1">
        <v>42064</v>
      </c>
      <c r="B10" s="6">
        <v>12793053.970000001</v>
      </c>
      <c r="C10" s="6">
        <v>7583802.1399999997</v>
      </c>
      <c r="D10" s="6">
        <v>739837.43999999994</v>
      </c>
    </row>
    <row r="11" spans="1:5" x14ac:dyDescent="0.2">
      <c r="A11" s="1">
        <v>42095</v>
      </c>
      <c r="B11" s="6">
        <v>14323053.73</v>
      </c>
      <c r="C11" s="6">
        <v>7048298.3200000003</v>
      </c>
      <c r="D11" s="6">
        <v>746801.1</v>
      </c>
    </row>
    <row r="12" spans="1:5" x14ac:dyDescent="0.2">
      <c r="A12" s="1">
        <v>42125</v>
      </c>
      <c r="B12" s="6">
        <v>15718769.18</v>
      </c>
      <c r="C12" s="6">
        <v>8070467.6600000001</v>
      </c>
      <c r="D12" s="6">
        <v>786258.29</v>
      </c>
    </row>
    <row r="13" spans="1:5" x14ac:dyDescent="0.2">
      <c r="A13" s="1">
        <v>42156</v>
      </c>
      <c r="B13" s="6">
        <v>15481779.869999999</v>
      </c>
      <c r="C13" s="6">
        <v>7895450.29</v>
      </c>
      <c r="D13" s="6">
        <v>689045.69</v>
      </c>
    </row>
    <row r="14" spans="1:5" x14ac:dyDescent="0.2">
      <c r="A14" s="1">
        <v>42186</v>
      </c>
      <c r="B14" s="6">
        <v>13134329.640000001</v>
      </c>
      <c r="C14" s="6">
        <v>7902514.71</v>
      </c>
      <c r="D14" s="6">
        <v>651215.29</v>
      </c>
    </row>
    <row r="15" spans="1:5" x14ac:dyDescent="0.2">
      <c r="A15" s="1">
        <v>42217</v>
      </c>
      <c r="B15" s="6">
        <v>11001029.210000001</v>
      </c>
      <c r="C15" s="6">
        <v>7618278.1600000001</v>
      </c>
      <c r="D15" s="6">
        <v>506707.67</v>
      </c>
    </row>
    <row r="16" spans="1:5" x14ac:dyDescent="0.2">
      <c r="A16" s="1">
        <v>42248</v>
      </c>
      <c r="B16" s="6">
        <v>10784687.35</v>
      </c>
      <c r="C16" s="6">
        <v>6476535.21</v>
      </c>
      <c r="D16" s="6">
        <v>564327.35</v>
      </c>
    </row>
    <row r="17" spans="1:26" x14ac:dyDescent="0.2">
      <c r="A17" s="1">
        <v>42278</v>
      </c>
      <c r="B17" s="6">
        <v>10966406.199999999</v>
      </c>
      <c r="C17" s="6">
        <v>5841977.5199999996</v>
      </c>
      <c r="D17" s="6">
        <v>591107.62</v>
      </c>
    </row>
    <row r="18" spans="1:26" x14ac:dyDescent="0.2">
      <c r="A18" s="2"/>
      <c r="B18" s="6"/>
      <c r="C18" s="6"/>
      <c r="D18" s="80"/>
    </row>
    <row r="19" spans="1:26" x14ac:dyDescent="0.2">
      <c r="A19" s="70" t="s">
        <v>157</v>
      </c>
      <c r="B19" s="6">
        <f>SUM(B5:B18)</f>
        <v>191227447.89999998</v>
      </c>
      <c r="C19" s="6">
        <f>SUM(C5:C18)</f>
        <v>111635901.11999999</v>
      </c>
      <c r="D19" s="80">
        <f>SUM(D5:D18)</f>
        <v>11297577.729999999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1" t="s">
        <v>7</v>
      </c>
      <c r="E29" s="14" t="s">
        <v>79</v>
      </c>
      <c r="F29" s="14" t="s">
        <v>80</v>
      </c>
      <c r="G29" s="77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6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6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6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6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6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6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6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6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8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6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8">
        <f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6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34537222.859999999</v>
      </c>
      <c r="O39">
        <v>30662412.829999998</v>
      </c>
      <c r="P39">
        <v>33824306.259999998</v>
      </c>
      <c r="Q39">
        <v>32200980.41</v>
      </c>
      <c r="R39">
        <v>32704794.640000001</v>
      </c>
      <c r="S39">
        <v>30918928.949999999</v>
      </c>
      <c r="T39">
        <v>34098721.920000002</v>
      </c>
      <c r="U39">
        <v>34915237.219999999</v>
      </c>
      <c r="V39">
        <v>33179688.600000001</v>
      </c>
      <c r="W39">
        <v>29193668.43</v>
      </c>
      <c r="X39">
        <v>26724539.390000001</v>
      </c>
      <c r="Y39">
        <v>29351192.199999999</v>
      </c>
      <c r="Z39" s="28">
        <f>SUM(N39:Y39)</f>
        <v>382311693.70999998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6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26675641.690000001</v>
      </c>
      <c r="O40">
        <v>25911564.940000001</v>
      </c>
      <c r="P40">
        <v>30865715.530000001</v>
      </c>
      <c r="Q40">
        <v>28191258.91</v>
      </c>
      <c r="R40">
        <v>30265929.77</v>
      </c>
      <c r="S40">
        <v>30545742.600000001</v>
      </c>
      <c r="T40">
        <v>29698308.550000001</v>
      </c>
      <c r="U40">
        <v>28177972.780000001</v>
      </c>
      <c r="V40">
        <v>26807329.379999999</v>
      </c>
      <c r="W40">
        <v>24390388.710000001</v>
      </c>
      <c r="X40">
        <v>20701200.949999999</v>
      </c>
      <c r="Y40">
        <v>17102794.170000002</v>
      </c>
      <c r="Z40" s="28">
        <f>SUM(N40:Y40)</f>
        <v>319333847.98000002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6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12956629.41</v>
      </c>
      <c r="O41">
        <v>11873325.51</v>
      </c>
      <c r="P41">
        <v>12793053.970000001</v>
      </c>
      <c r="Q41">
        <v>14323053.73</v>
      </c>
      <c r="R41">
        <v>15718769.18</v>
      </c>
      <c r="S41">
        <v>15481779.869999999</v>
      </c>
      <c r="T41">
        <v>13134329.640000001</v>
      </c>
      <c r="U41">
        <v>11001029.210000001</v>
      </c>
      <c r="V41">
        <v>10784687.35</v>
      </c>
      <c r="W41">
        <v>10966406.199999999</v>
      </c>
      <c r="Z41" s="28">
        <f>SUM(N41:Y41)</f>
        <v>129033064.07000001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 t="s">
        <v>86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N45" s="9" t="s">
        <v>23</v>
      </c>
      <c r="O45" s="9" t="s">
        <v>24</v>
      </c>
      <c r="P45" s="9" t="s">
        <v>25</v>
      </c>
      <c r="Q45" s="9" t="s">
        <v>26</v>
      </c>
      <c r="R45" s="9" t="s">
        <v>27</v>
      </c>
      <c r="S45" s="9" t="s">
        <v>28</v>
      </c>
      <c r="T45" s="9" t="s">
        <v>29</v>
      </c>
      <c r="U45" s="9" t="s">
        <v>30</v>
      </c>
      <c r="V45" s="9" t="s">
        <v>31</v>
      </c>
      <c r="W45" s="9" t="s">
        <v>32</v>
      </c>
      <c r="X45" s="9" t="s">
        <v>33</v>
      </c>
      <c r="Y45" s="9" t="s">
        <v>34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2004</v>
      </c>
      <c r="N46">
        <v>439528.96090617601</v>
      </c>
      <c r="O46">
        <v>352554.18074302399</v>
      </c>
      <c r="P46">
        <v>388250.30564981903</v>
      </c>
      <c r="Q46">
        <v>371664.94968947303</v>
      </c>
      <c r="R46">
        <v>376944.419134308</v>
      </c>
      <c r="S46">
        <v>364373.39083432802</v>
      </c>
      <c r="T46">
        <v>373376.36701310403</v>
      </c>
      <c r="U46">
        <v>374957.04543857201</v>
      </c>
      <c r="V46">
        <v>252648.34940940799</v>
      </c>
      <c r="W46">
        <v>294836.08750282298</v>
      </c>
      <c r="X46">
        <v>306161.90200133098</v>
      </c>
      <c r="Y46">
        <v>325615.34984864801</v>
      </c>
      <c r="Z46" s="28">
        <f t="shared" ref="Z46:Z53" si="1">SUM(N46:Y46)</f>
        <v>4220911.3081710143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2005</v>
      </c>
      <c r="N47">
        <v>346534.81699999399</v>
      </c>
      <c r="O47">
        <v>319401.76471379801</v>
      </c>
      <c r="P47">
        <v>326574.195420017</v>
      </c>
      <c r="Q47">
        <v>404282.72753221501</v>
      </c>
      <c r="R47">
        <v>376916.31102423603</v>
      </c>
      <c r="S47">
        <v>358886.38515602902</v>
      </c>
      <c r="T47">
        <v>319254.63716400898</v>
      </c>
      <c r="U47">
        <v>315616.43991115497</v>
      </c>
      <c r="V47">
        <v>78702.698250476999</v>
      </c>
      <c r="W47">
        <v>114538.450766073</v>
      </c>
      <c r="X47">
        <v>180921.896908191</v>
      </c>
      <c r="Y47">
        <v>197290.87605285901</v>
      </c>
      <c r="Z47" s="28">
        <f t="shared" si="1"/>
        <v>3338921.1998990532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2006</v>
      </c>
      <c r="N48">
        <v>230553.141174936</v>
      </c>
      <c r="O48">
        <v>221290.45905745699</v>
      </c>
      <c r="P48">
        <v>249233.35198095901</v>
      </c>
      <c r="Q48">
        <v>283338.50460554601</v>
      </c>
      <c r="R48">
        <v>275598.75576610601</v>
      </c>
      <c r="S48">
        <v>300558.28335014498</v>
      </c>
      <c r="T48">
        <v>317273.171989795</v>
      </c>
      <c r="U48">
        <v>336148.30097036698</v>
      </c>
      <c r="V48">
        <v>309714.79657643603</v>
      </c>
      <c r="W48">
        <v>358167.34685092402</v>
      </c>
      <c r="X48">
        <v>348876.45929372002</v>
      </c>
      <c r="Y48">
        <v>372942.69787241297</v>
      </c>
      <c r="Z48" s="28">
        <f t="shared" si="1"/>
        <v>3603695.269488804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2007</v>
      </c>
      <c r="N49">
        <v>369686.73914022697</v>
      </c>
      <c r="O49">
        <v>334445.28206181398</v>
      </c>
      <c r="P49">
        <v>381894.43356020103</v>
      </c>
      <c r="Q49">
        <v>380620.56595321902</v>
      </c>
      <c r="R49">
        <v>394922.13871444901</v>
      </c>
      <c r="S49">
        <v>386951.94095416297</v>
      </c>
      <c r="T49">
        <v>384343.36551910499</v>
      </c>
      <c r="U49">
        <v>372200.984394125</v>
      </c>
      <c r="V49">
        <v>369099.63612368802</v>
      </c>
      <c r="W49">
        <v>390100.07048634702</v>
      </c>
      <c r="X49">
        <v>381339.32242040703</v>
      </c>
      <c r="Y49">
        <v>404072.87381251203</v>
      </c>
      <c r="Z49" s="28">
        <f t="shared" si="1"/>
        <v>4549677.3531402573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2008</v>
      </c>
      <c r="N50">
        <v>361179.55744089198</v>
      </c>
      <c r="O50">
        <v>362298.87173431797</v>
      </c>
      <c r="P50">
        <v>444589.56284687901</v>
      </c>
      <c r="Q50">
        <v>390368.81310596003</v>
      </c>
      <c r="R50">
        <v>411263.34889933502</v>
      </c>
      <c r="S50">
        <v>386821.99641245499</v>
      </c>
      <c r="T50">
        <v>432048.85404347599</v>
      </c>
      <c r="U50">
        <v>391784.92503290501</v>
      </c>
      <c r="V50">
        <v>135416.92299500699</v>
      </c>
      <c r="W50">
        <v>295684.92898270499</v>
      </c>
      <c r="X50">
        <v>331775.50332623802</v>
      </c>
      <c r="Y50">
        <v>358333.34032828198</v>
      </c>
      <c r="Z50" s="28">
        <f t="shared" si="1"/>
        <v>4301566.6251484519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2009</v>
      </c>
      <c r="N51">
        <v>335999.291883467</v>
      </c>
      <c r="O51">
        <v>298096.22741041501</v>
      </c>
      <c r="P51">
        <v>343406.40416385798</v>
      </c>
      <c r="Q51">
        <v>340943.81547277299</v>
      </c>
      <c r="R51">
        <v>346131.21165936498</v>
      </c>
      <c r="S51">
        <v>338470.93483570497</v>
      </c>
      <c r="T51">
        <v>337663.90513253299</v>
      </c>
      <c r="U51">
        <v>337300.82635378197</v>
      </c>
      <c r="V51">
        <v>347860.55052387301</v>
      </c>
      <c r="W51">
        <v>368418.32545770798</v>
      </c>
      <c r="X51">
        <v>319930.81494935398</v>
      </c>
      <c r="Y51">
        <v>380201.65609252697</v>
      </c>
      <c r="Z51" s="28">
        <f t="shared" si="1"/>
        <v>4094423.9639353598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2010</v>
      </c>
      <c r="N52">
        <v>306331.07212858298</v>
      </c>
      <c r="O52">
        <v>305578.47640770703</v>
      </c>
      <c r="P52">
        <v>325698.63092944497</v>
      </c>
      <c r="Q52">
        <v>328811.54585523298</v>
      </c>
      <c r="R52">
        <v>324519.78591738798</v>
      </c>
      <c r="S52">
        <v>315482.03310204699</v>
      </c>
      <c r="T52">
        <v>328812.15654130699</v>
      </c>
      <c r="U52">
        <v>367858.64456785901</v>
      </c>
      <c r="V52">
        <v>327870.716555472</v>
      </c>
      <c r="W52">
        <v>347353.03464627999</v>
      </c>
      <c r="X52">
        <v>307710.34779658902</v>
      </c>
      <c r="Y52">
        <v>326418.77197902102</v>
      </c>
      <c r="Z52" s="28">
        <f t="shared" si="1"/>
        <v>3912445.2164269309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2011</v>
      </c>
      <c r="N53">
        <v>289933.801264279</v>
      </c>
      <c r="O53">
        <v>300448.11865709198</v>
      </c>
      <c r="P53">
        <v>350333.92757733399</v>
      </c>
      <c r="Q53">
        <v>324508.42118392698</v>
      </c>
      <c r="R53">
        <v>325166.87311009999</v>
      </c>
      <c r="S53">
        <v>313539.40973677801</v>
      </c>
      <c r="T53">
        <v>317672.23063590098</v>
      </c>
      <c r="U53">
        <v>344112.03167693102</v>
      </c>
      <c r="V53">
        <v>297685.96681910899</v>
      </c>
      <c r="W53">
        <v>346547.70302868</v>
      </c>
      <c r="X53">
        <v>339844.16586564702</v>
      </c>
      <c r="Y53">
        <v>351073.06417927402</v>
      </c>
      <c r="Z53" s="28">
        <f t="shared" si="1"/>
        <v>3900865.7137350515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2012</v>
      </c>
      <c r="N54">
        <v>350153.20710683399</v>
      </c>
      <c r="O54">
        <v>303701.98057338299</v>
      </c>
      <c r="P54">
        <v>331411.33775149297</v>
      </c>
      <c r="Q54">
        <v>328742.294713918</v>
      </c>
      <c r="R54">
        <v>338444.932251397</v>
      </c>
      <c r="S54">
        <v>322440.18200785102</v>
      </c>
      <c r="T54">
        <v>349392.99104951799</v>
      </c>
      <c r="U54">
        <v>291191.010585115</v>
      </c>
      <c r="V54">
        <v>251369.62620641899</v>
      </c>
      <c r="W54">
        <v>344344.08230810001</v>
      </c>
      <c r="X54">
        <v>335227.400356183</v>
      </c>
      <c r="Y54">
        <v>352771.29816596402</v>
      </c>
      <c r="Z54" s="28">
        <f>SUM(N54:Y54)</f>
        <v>3899190.3430761746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2013</v>
      </c>
      <c r="N55">
        <v>344800.305256369</v>
      </c>
      <c r="O55">
        <v>310817.15956542297</v>
      </c>
      <c r="P55">
        <v>342958.88987635798</v>
      </c>
      <c r="Q55">
        <v>327140.84497976798</v>
      </c>
      <c r="R55">
        <v>344575.05089611799</v>
      </c>
      <c r="S55">
        <v>336117.73865030397</v>
      </c>
      <c r="T55">
        <v>326100.59783666302</v>
      </c>
      <c r="U55">
        <v>356351.33817704202</v>
      </c>
      <c r="V55">
        <v>342031.74050964997</v>
      </c>
      <c r="W55">
        <v>327145.65935091401</v>
      </c>
      <c r="X55">
        <v>313643.51096552302</v>
      </c>
      <c r="Y55">
        <v>338530.10241011</v>
      </c>
      <c r="Z55" s="28">
        <f>SUM(N55:Y55)</f>
        <v>4010212.9384742416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2014</v>
      </c>
      <c r="N56">
        <v>308852.69712413498</v>
      </c>
      <c r="O56">
        <v>273509.84396155301</v>
      </c>
      <c r="P56">
        <v>333535.50621607999</v>
      </c>
      <c r="Q56">
        <v>305322.13224147499</v>
      </c>
      <c r="R56">
        <v>332216.32948927197</v>
      </c>
      <c r="S56">
        <v>326646.522054334</v>
      </c>
      <c r="T56">
        <v>320947.60607460601</v>
      </c>
      <c r="U56">
        <v>322286.93299243099</v>
      </c>
      <c r="V56">
        <v>316519.29936062102</v>
      </c>
      <c r="W56">
        <v>320881.64920271299</v>
      </c>
      <c r="X56">
        <v>302529.02580947301</v>
      </c>
      <c r="Y56">
        <v>316200.64721059799</v>
      </c>
      <c r="Z56" s="28">
        <f>SUM(N56:Y56)</f>
        <v>3779448.19173729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2015</v>
      </c>
      <c r="N57">
        <v>312620.53466668498</v>
      </c>
      <c r="O57">
        <v>277401.20513476199</v>
      </c>
      <c r="P57">
        <v>300296.96428613499</v>
      </c>
      <c r="Q57">
        <v>292680.39231347502</v>
      </c>
      <c r="R57">
        <v>294050.39881286601</v>
      </c>
      <c r="S57">
        <v>281505.555516452</v>
      </c>
      <c r="T57">
        <v>284179.14756059198</v>
      </c>
      <c r="U57">
        <v>284948.06804897799</v>
      </c>
      <c r="V57">
        <v>265453.574541384</v>
      </c>
      <c r="W57">
        <v>271455.031311417</v>
      </c>
      <c r="Z57" s="28">
        <f>SUM(N57:Y57)</f>
        <v>2864590.872192746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697653.22</v>
      </c>
      <c r="C138">
        <v>33839569.640000001</v>
      </c>
      <c r="D138">
        <v>34537222.859999999</v>
      </c>
      <c r="E138">
        <v>34587336.859836198</v>
      </c>
      <c r="F138">
        <v>10</v>
      </c>
      <c r="G138">
        <v>344800.305256369</v>
      </c>
      <c r="H138">
        <v>112.797332932904</v>
      </c>
      <c r="I138">
        <v>4305217.96753335</v>
      </c>
      <c r="J138">
        <v>0</v>
      </c>
    </row>
    <row r="139" spans="1:10" x14ac:dyDescent="0.2">
      <c r="A139" s="1">
        <v>41306</v>
      </c>
      <c r="B139">
        <v>793379.86</v>
      </c>
      <c r="C139">
        <v>29869032.969999999</v>
      </c>
      <c r="D139">
        <v>30662412.829999998</v>
      </c>
      <c r="E139">
        <v>30635878.025271699</v>
      </c>
      <c r="F139">
        <v>10</v>
      </c>
      <c r="G139">
        <v>310817.15956542297</v>
      </c>
      <c r="H139">
        <v>110.439513610021</v>
      </c>
      <c r="I139">
        <v>3690617.8987820898</v>
      </c>
      <c r="J139">
        <v>0</v>
      </c>
    </row>
    <row r="140" spans="1:10" x14ac:dyDescent="0.2">
      <c r="A140" s="1">
        <v>41334</v>
      </c>
      <c r="B140">
        <v>736721.79</v>
      </c>
      <c r="C140">
        <v>33087584.469999999</v>
      </c>
      <c r="D140">
        <v>33824306.259999998</v>
      </c>
      <c r="E140">
        <v>33883956.312890701</v>
      </c>
      <c r="F140">
        <v>10</v>
      </c>
      <c r="G140">
        <v>342958.88987635798</v>
      </c>
      <c r="H140">
        <v>110.736746615244</v>
      </c>
      <c r="I140">
        <v>4094195.3747930499</v>
      </c>
      <c r="J140">
        <v>0</v>
      </c>
    </row>
    <row r="141" spans="1:10" x14ac:dyDescent="0.2">
      <c r="A141" s="1">
        <v>41365</v>
      </c>
      <c r="B141">
        <v>779402.58</v>
      </c>
      <c r="C141">
        <v>31421577.829999998</v>
      </c>
      <c r="D141">
        <v>32200980.41</v>
      </c>
      <c r="E141">
        <v>32200968.990095299</v>
      </c>
      <c r="F141">
        <v>10</v>
      </c>
      <c r="G141">
        <v>327140.84497976798</v>
      </c>
      <c r="H141">
        <v>110.178893457822</v>
      </c>
      <c r="I141">
        <v>3843047.3146325201</v>
      </c>
      <c r="J141">
        <v>0</v>
      </c>
    </row>
    <row r="142" spans="1:10" x14ac:dyDescent="0.2">
      <c r="A142" s="1">
        <v>41395</v>
      </c>
      <c r="B142">
        <v>876892.02</v>
      </c>
      <c r="C142">
        <v>31827902.620000001</v>
      </c>
      <c r="D142">
        <v>32704794.640000001</v>
      </c>
      <c r="E142">
        <v>32737756.989013299</v>
      </c>
      <c r="F142">
        <v>10</v>
      </c>
      <c r="G142">
        <v>344575.05089611799</v>
      </c>
      <c r="H142">
        <v>106.6154646855</v>
      </c>
      <c r="I142">
        <v>3999272.1813062201</v>
      </c>
      <c r="J142">
        <v>0</v>
      </c>
    </row>
    <row r="143" spans="1:10" x14ac:dyDescent="0.2">
      <c r="A143" s="1">
        <v>41426</v>
      </c>
      <c r="B143">
        <v>805435.85</v>
      </c>
      <c r="C143">
        <v>30113493.100000001</v>
      </c>
      <c r="D143">
        <v>30918928.949999999</v>
      </c>
      <c r="E143">
        <v>30909302.4950695</v>
      </c>
      <c r="F143">
        <v>10</v>
      </c>
      <c r="G143">
        <v>336117.73865030397</v>
      </c>
      <c r="H143">
        <v>103.12613963234401</v>
      </c>
      <c r="I143">
        <v>3753222.3538895701</v>
      </c>
      <c r="J143">
        <v>0</v>
      </c>
    </row>
    <row r="144" spans="1:10" x14ac:dyDescent="0.2">
      <c r="A144" s="1">
        <v>41456</v>
      </c>
      <c r="B144">
        <v>749660.51</v>
      </c>
      <c r="C144">
        <v>33349061.41</v>
      </c>
      <c r="D144">
        <v>34098721.920000002</v>
      </c>
      <c r="E144">
        <v>34099063.268903799</v>
      </c>
      <c r="F144">
        <v>10</v>
      </c>
      <c r="G144">
        <v>326100.59783666302</v>
      </c>
      <c r="H144">
        <v>116.99466747870299</v>
      </c>
      <c r="I144">
        <v>4052967.7396029499</v>
      </c>
      <c r="J144">
        <v>0</v>
      </c>
    </row>
    <row r="145" spans="1:10" x14ac:dyDescent="0.2">
      <c r="A145" s="1">
        <v>41487</v>
      </c>
      <c r="B145">
        <v>604127.29</v>
      </c>
      <c r="C145">
        <v>34311109.93</v>
      </c>
      <c r="D145">
        <v>34915237.219999999</v>
      </c>
      <c r="E145">
        <v>34916856.1731124</v>
      </c>
      <c r="F145">
        <v>10</v>
      </c>
      <c r="G145">
        <v>356351.33817704202</v>
      </c>
      <c r="H145">
        <v>110.430046982221</v>
      </c>
      <c r="I145">
        <v>4435038.8439557096</v>
      </c>
      <c r="J145">
        <v>0</v>
      </c>
    </row>
    <row r="146" spans="1:10" x14ac:dyDescent="0.2">
      <c r="A146" s="1">
        <v>41518</v>
      </c>
      <c r="B146">
        <v>682706.61</v>
      </c>
      <c r="C146">
        <v>32496981.989999998</v>
      </c>
      <c r="D146">
        <v>33179688.600000001</v>
      </c>
      <c r="E146">
        <v>33179309.513052199</v>
      </c>
      <c r="F146">
        <v>10</v>
      </c>
      <c r="G146">
        <v>342031.74050964997</v>
      </c>
      <c r="H146">
        <v>109.329366422265</v>
      </c>
      <c r="I146">
        <v>4214803.9731723601</v>
      </c>
      <c r="J146">
        <v>0</v>
      </c>
    </row>
    <row r="147" spans="1:10" x14ac:dyDescent="0.2">
      <c r="A147" s="1">
        <v>41548</v>
      </c>
      <c r="B147">
        <v>592930.56999999995</v>
      </c>
      <c r="C147">
        <v>28600737.859999999</v>
      </c>
      <c r="D147">
        <v>29193668.43</v>
      </c>
      <c r="E147">
        <v>29193797.914899498</v>
      </c>
      <c r="F147">
        <v>10</v>
      </c>
      <c r="G147">
        <v>327145.65935091401</v>
      </c>
      <c r="H147">
        <v>100.610812870762</v>
      </c>
      <c r="I147">
        <v>3720592.79953762</v>
      </c>
      <c r="J147">
        <v>0</v>
      </c>
    </row>
    <row r="148" spans="1:10" x14ac:dyDescent="0.2">
      <c r="A148" s="1">
        <v>41579</v>
      </c>
      <c r="B148">
        <v>530625.75</v>
      </c>
      <c r="C148">
        <v>26193913.640000001</v>
      </c>
      <c r="D148">
        <v>26724539.390000001</v>
      </c>
      <c r="E148">
        <v>26716196.043434601</v>
      </c>
      <c r="F148">
        <v>10</v>
      </c>
      <c r="G148">
        <v>313643.51096552302</v>
      </c>
      <c r="H148">
        <v>95.900186421927003</v>
      </c>
      <c r="I148">
        <v>3362275.1281867502</v>
      </c>
      <c r="J148">
        <v>0</v>
      </c>
    </row>
    <row r="149" spans="1:10" x14ac:dyDescent="0.2">
      <c r="A149" s="1">
        <v>41609</v>
      </c>
      <c r="B149">
        <v>711485.55</v>
      </c>
      <c r="C149">
        <v>28639706.649999999</v>
      </c>
      <c r="D149">
        <v>29351192.199999999</v>
      </c>
      <c r="E149">
        <v>29401278.646413799</v>
      </c>
      <c r="F149">
        <v>10</v>
      </c>
      <c r="G149">
        <v>338530.10241011</v>
      </c>
      <c r="H149">
        <v>97.873022310439495</v>
      </c>
      <c r="I149">
        <v>3731685.6195262899</v>
      </c>
      <c r="J149">
        <v>0</v>
      </c>
    </row>
    <row r="150" spans="1:10" x14ac:dyDescent="0.2">
      <c r="A150" s="1">
        <v>41640</v>
      </c>
      <c r="B150">
        <v>-12261.38</v>
      </c>
      <c r="C150">
        <v>26687903.07</v>
      </c>
      <c r="D150">
        <v>26675641.690000001</v>
      </c>
      <c r="E150">
        <v>26675635.5458479</v>
      </c>
      <c r="F150">
        <v>10</v>
      </c>
      <c r="G150">
        <v>308852.69712413498</v>
      </c>
      <c r="H150">
        <v>97.360700548022805</v>
      </c>
      <c r="I150">
        <v>3394479.4123041499</v>
      </c>
      <c r="J150">
        <v>0</v>
      </c>
    </row>
    <row r="151" spans="1:10" x14ac:dyDescent="0.2">
      <c r="A151" s="1">
        <v>41671</v>
      </c>
      <c r="B151">
        <v>664393.54</v>
      </c>
      <c r="C151">
        <v>25247171.399999999</v>
      </c>
      <c r="D151">
        <v>25911564.940000001</v>
      </c>
      <c r="E151">
        <v>25911556.3664345</v>
      </c>
      <c r="F151">
        <v>10</v>
      </c>
      <c r="G151">
        <v>273509.84396155301</v>
      </c>
      <c r="H151">
        <v>106.70573337078601</v>
      </c>
      <c r="I151">
        <v>3273512.11761236</v>
      </c>
      <c r="J151">
        <v>0</v>
      </c>
    </row>
    <row r="152" spans="1:10" x14ac:dyDescent="0.2">
      <c r="A152" s="1">
        <v>41699</v>
      </c>
      <c r="B152">
        <v>579198.23</v>
      </c>
      <c r="C152">
        <v>30286517.300000001</v>
      </c>
      <c r="D152">
        <v>30865715.530000001</v>
      </c>
      <c r="E152">
        <v>30865707.658472098</v>
      </c>
      <c r="F152">
        <v>10</v>
      </c>
      <c r="G152">
        <v>333535.50621607999</v>
      </c>
      <c r="H152">
        <v>103.875292916726</v>
      </c>
      <c r="I152">
        <v>3780390.7478518002</v>
      </c>
      <c r="J152">
        <v>0</v>
      </c>
    </row>
    <row r="153" spans="1:10" x14ac:dyDescent="0.2">
      <c r="A153" s="1">
        <v>41730</v>
      </c>
      <c r="B153">
        <v>615329.47</v>
      </c>
      <c r="C153">
        <v>27575929.440000001</v>
      </c>
      <c r="D153">
        <v>28191258.91</v>
      </c>
      <c r="E153">
        <v>28191252.0313407</v>
      </c>
      <c r="F153">
        <v>10</v>
      </c>
      <c r="G153">
        <v>305322.13224147499</v>
      </c>
      <c r="H153">
        <v>103.78287650019</v>
      </c>
      <c r="I153">
        <v>3495957.1118512498</v>
      </c>
      <c r="J153">
        <v>0</v>
      </c>
    </row>
    <row r="154" spans="1:10" x14ac:dyDescent="0.2">
      <c r="A154" s="1">
        <v>41760</v>
      </c>
      <c r="B154">
        <v>579149.4</v>
      </c>
      <c r="C154">
        <v>29686780.370000001</v>
      </c>
      <c r="D154">
        <v>30265929.77</v>
      </c>
      <c r="E154">
        <v>30279908.0059928</v>
      </c>
      <c r="F154">
        <v>10</v>
      </c>
      <c r="G154">
        <v>332216.32948927197</v>
      </c>
      <c r="H154">
        <v>102.483774096023</v>
      </c>
      <c r="I154">
        <v>3766875.25639574</v>
      </c>
      <c r="J154">
        <v>0</v>
      </c>
    </row>
    <row r="155" spans="1:10" x14ac:dyDescent="0.2">
      <c r="A155" s="1">
        <v>41791</v>
      </c>
      <c r="B155">
        <v>639972.72</v>
      </c>
      <c r="C155">
        <v>29905769.879999999</v>
      </c>
      <c r="D155">
        <v>30545742.600000001</v>
      </c>
      <c r="E155">
        <v>30545742.361460902</v>
      </c>
      <c r="F155">
        <v>10</v>
      </c>
      <c r="G155">
        <v>326646.522054334</v>
      </c>
      <c r="H155">
        <v>105.387540546067</v>
      </c>
      <c r="I155">
        <v>3878731.2257720698</v>
      </c>
      <c r="J155">
        <v>0</v>
      </c>
    </row>
    <row r="156" spans="1:10" x14ac:dyDescent="0.2">
      <c r="A156" s="1">
        <v>41821</v>
      </c>
      <c r="B156">
        <v>579780.19999999995</v>
      </c>
      <c r="C156">
        <v>29118528.350000001</v>
      </c>
      <c r="D156">
        <v>29698308.550000001</v>
      </c>
      <c r="E156">
        <v>29698332.161432099</v>
      </c>
      <c r="F156">
        <v>10</v>
      </c>
      <c r="G156">
        <v>320947.60607460601</v>
      </c>
      <c r="H156">
        <v>104.176928329595</v>
      </c>
      <c r="I156">
        <v>3737003.5941574001</v>
      </c>
      <c r="J156">
        <v>0</v>
      </c>
    </row>
    <row r="157" spans="1:10" x14ac:dyDescent="0.2">
      <c r="A157" s="1">
        <v>41852</v>
      </c>
      <c r="B157">
        <v>497209.28</v>
      </c>
      <c r="C157">
        <v>27680763.5</v>
      </c>
      <c r="D157">
        <v>28177972.780000001</v>
      </c>
      <c r="E157">
        <v>28177971.993276499</v>
      </c>
      <c r="F157">
        <v>10</v>
      </c>
      <c r="G157">
        <v>322286.93299243099</v>
      </c>
      <c r="H157">
        <v>98.399655354434699</v>
      </c>
      <c r="I157">
        <v>3534951.1384164998</v>
      </c>
      <c r="J157">
        <v>0</v>
      </c>
    </row>
    <row r="158" spans="1:10" x14ac:dyDescent="0.2">
      <c r="A158" s="1">
        <v>41883</v>
      </c>
      <c r="B158">
        <v>547358.77</v>
      </c>
      <c r="C158">
        <v>26259970.609999999</v>
      </c>
      <c r="D158">
        <v>26807329.379999999</v>
      </c>
      <c r="E158">
        <v>26807307.481214199</v>
      </c>
      <c r="F158">
        <v>10</v>
      </c>
      <c r="G158">
        <v>316519.29936062102</v>
      </c>
      <c r="H158">
        <v>95.525132783950795</v>
      </c>
      <c r="I158">
        <v>3428240.61889217</v>
      </c>
      <c r="J158">
        <v>0</v>
      </c>
    </row>
    <row r="159" spans="1:10" x14ac:dyDescent="0.2">
      <c r="A159" s="1">
        <v>41913</v>
      </c>
      <c r="B159">
        <v>580489.81999999995</v>
      </c>
      <c r="C159">
        <v>23809898.890000001</v>
      </c>
      <c r="D159">
        <v>24390388.710000001</v>
      </c>
      <c r="E159">
        <v>24390386.308074001</v>
      </c>
      <c r="F159">
        <v>10</v>
      </c>
      <c r="G159">
        <v>320881.64920271299</v>
      </c>
      <c r="H159">
        <v>85.806893369097097</v>
      </c>
      <c r="I159">
        <v>3143471.14916312</v>
      </c>
      <c r="J159">
        <v>0</v>
      </c>
    </row>
    <row r="160" spans="1:10" x14ac:dyDescent="0.2">
      <c r="A160" s="1">
        <v>41944</v>
      </c>
      <c r="B160">
        <v>489775.05</v>
      </c>
      <c r="C160">
        <v>20211425.899999999</v>
      </c>
      <c r="D160">
        <v>20701200.949999999</v>
      </c>
      <c r="E160">
        <v>20701198.516887899</v>
      </c>
      <c r="F160">
        <v>10</v>
      </c>
      <c r="G160">
        <v>302529.02580947301</v>
      </c>
      <c r="H160">
        <v>77.272606830569501</v>
      </c>
      <c r="I160">
        <v>2676007.9493227098</v>
      </c>
      <c r="J160">
        <v>0</v>
      </c>
    </row>
    <row r="161" spans="1:13" x14ac:dyDescent="0.2">
      <c r="A161" s="1">
        <v>41974</v>
      </c>
      <c r="B161">
        <v>473922.11</v>
      </c>
      <c r="C161">
        <v>16628872.060000001</v>
      </c>
      <c r="D161">
        <v>17102794.170000002</v>
      </c>
      <c r="E161">
        <v>17102795.047457099</v>
      </c>
      <c r="F161">
        <v>10</v>
      </c>
      <c r="G161">
        <v>316200.64721059799</v>
      </c>
      <c r="H161">
        <v>61.123039061279101</v>
      </c>
      <c r="I161">
        <v>2224349.4631979601</v>
      </c>
      <c r="J161">
        <v>0</v>
      </c>
    </row>
    <row r="162" spans="1:13" x14ac:dyDescent="0.2">
      <c r="A162" s="1">
        <v>42005</v>
      </c>
      <c r="B162">
        <v>358523.41</v>
      </c>
      <c r="C162">
        <v>12598106</v>
      </c>
      <c r="D162">
        <v>12956629.41</v>
      </c>
      <c r="E162">
        <v>12972009.9112771</v>
      </c>
      <c r="F162">
        <v>10</v>
      </c>
      <c r="G162">
        <v>312620.53466668498</v>
      </c>
      <c r="H162">
        <v>46.904052365138597</v>
      </c>
      <c r="I162">
        <v>1691160.01714663</v>
      </c>
      <c r="J162">
        <v>0</v>
      </c>
    </row>
    <row r="163" spans="1:13" x14ac:dyDescent="0.2">
      <c r="A163" s="1">
        <v>42036</v>
      </c>
      <c r="B163">
        <v>330535.84999999998</v>
      </c>
      <c r="C163">
        <v>11542789.66</v>
      </c>
      <c r="D163">
        <v>11873325.51</v>
      </c>
      <c r="E163">
        <v>11876404.5767815</v>
      </c>
      <c r="F163">
        <v>10</v>
      </c>
      <c r="G163">
        <v>277401.20513476199</v>
      </c>
      <c r="H163">
        <v>48.393199265211599</v>
      </c>
      <c r="I163">
        <v>1547927.2197148199</v>
      </c>
      <c r="J163">
        <v>0</v>
      </c>
    </row>
    <row r="164" spans="1:13" x14ac:dyDescent="0.2">
      <c r="A164" s="1">
        <v>42064</v>
      </c>
      <c r="B164">
        <v>343675.23</v>
      </c>
      <c r="C164">
        <v>12449378.74</v>
      </c>
      <c r="D164">
        <v>12793053.970000001</v>
      </c>
      <c r="E164">
        <v>12812868.970991399</v>
      </c>
      <c r="F164">
        <v>10</v>
      </c>
      <c r="G164">
        <v>300296.96428613499</v>
      </c>
      <c r="H164">
        <v>48.169176133220603</v>
      </c>
      <c r="I164">
        <v>1652188.39397883</v>
      </c>
      <c r="J164">
        <v>0</v>
      </c>
    </row>
    <row r="165" spans="1:13" x14ac:dyDescent="0.2">
      <c r="A165" s="1">
        <v>42095</v>
      </c>
      <c r="B165">
        <v>443714.54</v>
      </c>
      <c r="C165">
        <v>13879339.189999999</v>
      </c>
      <c r="D165">
        <v>14323053.73</v>
      </c>
      <c r="E165">
        <v>14325414.456324</v>
      </c>
      <c r="F165">
        <v>10</v>
      </c>
      <c r="G165">
        <v>292680.39231347502</v>
      </c>
      <c r="H165">
        <v>55.334678618768898</v>
      </c>
      <c r="I165">
        <v>1869960.9903573501</v>
      </c>
      <c r="J165">
        <v>0</v>
      </c>
    </row>
    <row r="166" spans="1:13" x14ac:dyDescent="0.2">
      <c r="A166" s="1">
        <v>42125</v>
      </c>
      <c r="B166">
        <v>482101.9</v>
      </c>
      <c r="C166">
        <v>15236667.279999999</v>
      </c>
      <c r="D166">
        <v>15718769.18</v>
      </c>
      <c r="E166">
        <v>15718769.335963</v>
      </c>
      <c r="F166">
        <v>10</v>
      </c>
      <c r="G166">
        <v>294050.39881286601</v>
      </c>
      <c r="H166">
        <v>60.391063900244802</v>
      </c>
      <c r="I166">
        <v>2039247.0886371799</v>
      </c>
      <c r="J166">
        <v>0</v>
      </c>
    </row>
    <row r="167" spans="1:13" x14ac:dyDescent="0.2">
      <c r="A167" s="1">
        <v>42156</v>
      </c>
      <c r="B167">
        <v>479695.93</v>
      </c>
      <c r="C167">
        <v>15002083.939999999</v>
      </c>
      <c r="D167">
        <v>15481779.869999999</v>
      </c>
      <c r="E167">
        <v>15481774.9249669</v>
      </c>
      <c r="F167">
        <v>10</v>
      </c>
      <c r="G167">
        <v>281505.555516452</v>
      </c>
      <c r="H167">
        <v>61.857709749286599</v>
      </c>
      <c r="I167">
        <v>1931514.0209814301</v>
      </c>
      <c r="J167">
        <v>0</v>
      </c>
    </row>
    <row r="168" spans="1:13" x14ac:dyDescent="0.2">
      <c r="A168" s="1">
        <v>42186</v>
      </c>
      <c r="B168">
        <v>360468</v>
      </c>
      <c r="C168">
        <v>12773861.640000001</v>
      </c>
      <c r="D168">
        <v>13134329.640000001</v>
      </c>
      <c r="E168">
        <v>13134319.8404298</v>
      </c>
      <c r="F168">
        <v>10</v>
      </c>
      <c r="G168">
        <v>284179.14756059198</v>
      </c>
      <c r="H168">
        <v>52.1034689990651</v>
      </c>
      <c r="I168">
        <v>1672399.56467419</v>
      </c>
      <c r="J168">
        <v>0</v>
      </c>
    </row>
    <row r="169" spans="1:13" x14ac:dyDescent="0.2">
      <c r="A169" s="1">
        <v>42217</v>
      </c>
      <c r="B169">
        <v>270007.24</v>
      </c>
      <c r="C169">
        <v>10731021.970000001</v>
      </c>
      <c r="D169">
        <v>11001029.210000001</v>
      </c>
      <c r="E169">
        <v>11001028.4169681</v>
      </c>
      <c r="F169">
        <v>10</v>
      </c>
      <c r="G169">
        <v>284948.06804897799</v>
      </c>
      <c r="H169">
        <v>43.610877633825503</v>
      </c>
      <c r="I169">
        <v>1425806.91071085</v>
      </c>
      <c r="J169">
        <v>0</v>
      </c>
    </row>
    <row r="170" spans="1:13" x14ac:dyDescent="0.2">
      <c r="A170" s="1">
        <v>42248</v>
      </c>
      <c r="B170">
        <v>306197.51</v>
      </c>
      <c r="C170">
        <v>10478489.84</v>
      </c>
      <c r="D170">
        <v>10784687.35</v>
      </c>
      <c r="E170">
        <v>10784686.2416787</v>
      </c>
      <c r="F170">
        <v>10</v>
      </c>
      <c r="G170">
        <v>265453.574541384</v>
      </c>
      <c r="H170">
        <v>45.725422004747799</v>
      </c>
      <c r="I170">
        <v>1353290.4768948201</v>
      </c>
      <c r="J170">
        <v>0</v>
      </c>
    </row>
    <row r="171" spans="1:13" x14ac:dyDescent="0.2">
      <c r="A171" s="1">
        <v>42278</v>
      </c>
      <c r="B171">
        <v>255259.8</v>
      </c>
      <c r="C171">
        <v>10711146.4</v>
      </c>
      <c r="D171">
        <v>10966406.199999999</v>
      </c>
      <c r="E171">
        <v>10966406.536829101</v>
      </c>
      <c r="F171">
        <v>10</v>
      </c>
      <c r="G171">
        <v>271455.031311417</v>
      </c>
      <c r="H171">
        <v>45.785726458023902</v>
      </c>
      <c r="I171">
        <v>1462359.2724496799</v>
      </c>
      <c r="J171">
        <v>0</v>
      </c>
    </row>
    <row r="172" spans="1:13" x14ac:dyDescent="0.2">
      <c r="A172" s="1"/>
      <c r="D172"/>
      <c r="G172"/>
    </row>
    <row r="173" spans="1:13" x14ac:dyDescent="0.2">
      <c r="D173" s="28">
        <f>SUM(D30:D172)</f>
        <v>3229424409.8600001</v>
      </c>
      <c r="G173" s="76">
        <f>SUM(G30:G172)</f>
        <v>46475948.995425373</v>
      </c>
    </row>
    <row r="174" spans="1:13" x14ac:dyDescent="0.2">
      <c r="D174" s="28">
        <f>+Z30+Z31+Z32+Z33+Z34+Z35+Z36+Z37+Z38+Z39+Z40+Z41</f>
        <v>3229424409.8600001</v>
      </c>
      <c r="G174" s="76">
        <f>+Z46+Z47+Z48+Z49+Z50+Z51+Z52+Z53+Z54+Z55+Z56+Z57</f>
        <v>46475948.995425373</v>
      </c>
    </row>
    <row r="175" spans="1:13" ht="15.75" x14ac:dyDescent="0.25">
      <c r="A175" s="40" t="s">
        <v>1</v>
      </c>
    </row>
    <row r="176" spans="1:13" x14ac:dyDescent="0.2">
      <c r="M176" s="10" t="s">
        <v>89</v>
      </c>
    </row>
    <row r="177" spans="1:26" x14ac:dyDescent="0.2">
      <c r="A177" s="14" t="s">
        <v>76</v>
      </c>
      <c r="B177" s="14" t="s">
        <v>77</v>
      </c>
      <c r="C177" s="14" t="s">
        <v>78</v>
      </c>
      <c r="D177" s="81" t="s">
        <v>7</v>
      </c>
      <c r="E177" s="14" t="s">
        <v>79</v>
      </c>
      <c r="F177" s="14" t="s">
        <v>80</v>
      </c>
      <c r="G177" s="77" t="s">
        <v>81</v>
      </c>
      <c r="H177" s="14" t="s">
        <v>82</v>
      </c>
      <c r="I177" s="14" t="s">
        <v>83</v>
      </c>
      <c r="J177" s="14" t="s">
        <v>84</v>
      </c>
    </row>
    <row r="178" spans="1:26" x14ac:dyDescent="0.2">
      <c r="A178" s="1">
        <v>37987</v>
      </c>
      <c r="B178">
        <v>101126.22</v>
      </c>
      <c r="C178">
        <v>24925438.449999999</v>
      </c>
      <c r="D178" s="28">
        <v>25026564.670000002</v>
      </c>
      <c r="E178">
        <v>25000306.642206602</v>
      </c>
      <c r="F178">
        <v>20</v>
      </c>
      <c r="G178" s="76">
        <v>4116851.7030502702</v>
      </c>
      <c r="H178">
        <v>6.2220953572638997</v>
      </c>
      <c r="I178">
        <v>615137.22588648601</v>
      </c>
      <c r="J178">
        <v>0</v>
      </c>
      <c r="N178" s="9" t="s">
        <v>23</v>
      </c>
      <c r="O178" s="9" t="s">
        <v>24</v>
      </c>
      <c r="P178" s="9" t="s">
        <v>25</v>
      </c>
      <c r="Q178" s="9" t="s">
        <v>26</v>
      </c>
      <c r="R178" s="9" t="s">
        <v>27</v>
      </c>
      <c r="S178" s="9" t="s">
        <v>28</v>
      </c>
      <c r="T178" s="9" t="s">
        <v>29</v>
      </c>
      <c r="U178" s="9" t="s">
        <v>30</v>
      </c>
      <c r="V178" s="9" t="s">
        <v>31</v>
      </c>
      <c r="W178" s="9" t="s">
        <v>32</v>
      </c>
      <c r="X178" s="9" t="s">
        <v>33</v>
      </c>
      <c r="Y178" s="9" t="s">
        <v>34</v>
      </c>
    </row>
    <row r="179" spans="1:26" x14ac:dyDescent="0.2">
      <c r="A179" s="1">
        <v>38018</v>
      </c>
      <c r="B179">
        <v>157056.37</v>
      </c>
      <c r="C179">
        <v>21428291.579999998</v>
      </c>
      <c r="D179" s="28">
        <v>21585347.949999999</v>
      </c>
      <c r="E179">
        <v>22665525.786900301</v>
      </c>
      <c r="F179">
        <v>20</v>
      </c>
      <c r="G179" s="76">
        <v>3751396.37493467</v>
      </c>
      <c r="H179">
        <v>6.2236888684032303</v>
      </c>
      <c r="I179">
        <v>681998.07274880295</v>
      </c>
      <c r="J179">
        <v>0</v>
      </c>
      <c r="M179">
        <v>2004</v>
      </c>
      <c r="N179">
        <v>25026564.670000002</v>
      </c>
      <c r="O179">
        <v>21585347.949999999</v>
      </c>
      <c r="P179">
        <v>21267116.850000001</v>
      </c>
      <c r="Q179">
        <v>22059411.460000001</v>
      </c>
      <c r="R179">
        <v>24072272.370000001</v>
      </c>
      <c r="S179">
        <v>25893229.260000002</v>
      </c>
      <c r="T179">
        <v>25134078.469999999</v>
      </c>
      <c r="U179">
        <v>23466972.039999999</v>
      </c>
      <c r="V179">
        <v>16153172.890000001</v>
      </c>
      <c r="W179">
        <v>20793803.739999998</v>
      </c>
      <c r="X179">
        <v>24202766.120000001</v>
      </c>
      <c r="Y179">
        <v>25013589.309999999</v>
      </c>
      <c r="Z179" s="28">
        <f t="shared" ref="Z179:Z189" si="2">SUM(N179:Y179)</f>
        <v>274668325.13</v>
      </c>
    </row>
    <row r="180" spans="1:26" x14ac:dyDescent="0.2">
      <c r="A180" s="1">
        <v>38047</v>
      </c>
      <c r="B180">
        <v>42412.61</v>
      </c>
      <c r="C180">
        <v>21224704.239999998</v>
      </c>
      <c r="D180" s="28">
        <v>21267116.850000001</v>
      </c>
      <c r="E180">
        <v>21277666.946384199</v>
      </c>
      <c r="F180">
        <v>20</v>
      </c>
      <c r="G180" s="76">
        <v>3712684.6945070298</v>
      </c>
      <c r="H180">
        <v>5.90645258527735</v>
      </c>
      <c r="I180">
        <v>651129.16580654006</v>
      </c>
      <c r="J180">
        <v>0</v>
      </c>
      <c r="M180">
        <v>2005</v>
      </c>
      <c r="N180">
        <v>21680517.460000001</v>
      </c>
      <c r="O180">
        <v>20010142.52</v>
      </c>
      <c r="P180">
        <v>23567057.530000001</v>
      </c>
      <c r="Q180">
        <v>24959562.719999999</v>
      </c>
      <c r="R180">
        <v>24016276.469999999</v>
      </c>
      <c r="S180">
        <v>22138347.16</v>
      </c>
      <c r="T180">
        <v>23683088.670000002</v>
      </c>
      <c r="U180">
        <v>25134690.23</v>
      </c>
      <c r="V180">
        <v>15200890.9</v>
      </c>
      <c r="W180">
        <v>20190932.620000001</v>
      </c>
      <c r="X180">
        <v>25615802.91</v>
      </c>
      <c r="Y180">
        <v>32413034.550000001</v>
      </c>
      <c r="Z180" s="28">
        <f t="shared" si="2"/>
        <v>278610343.74000001</v>
      </c>
    </row>
    <row r="181" spans="1:26" x14ac:dyDescent="0.2">
      <c r="A181" s="1">
        <v>38078</v>
      </c>
      <c r="B181">
        <v>1210284.43</v>
      </c>
      <c r="C181">
        <v>20849127.030000001</v>
      </c>
      <c r="D181" s="28">
        <v>22059411.460000001</v>
      </c>
      <c r="E181">
        <v>22165740.5613796</v>
      </c>
      <c r="F181">
        <v>20</v>
      </c>
      <c r="G181" s="76">
        <v>4034822.4873587298</v>
      </c>
      <c r="H181">
        <v>5.6562926546120602</v>
      </c>
      <c r="I181">
        <v>656396.23653119302</v>
      </c>
      <c r="J181">
        <v>0</v>
      </c>
      <c r="M181">
        <v>2006</v>
      </c>
      <c r="N181">
        <v>30831575.289999999</v>
      </c>
      <c r="O181">
        <v>23712202.309999999</v>
      </c>
      <c r="P181">
        <v>22854698.239999998</v>
      </c>
      <c r="Q181">
        <v>23167347.039999999</v>
      </c>
      <c r="R181">
        <v>23889302.260000002</v>
      </c>
      <c r="S181">
        <v>22603840.510000002</v>
      </c>
      <c r="T181">
        <v>22506408.27</v>
      </c>
      <c r="U181">
        <v>26214681.859999999</v>
      </c>
      <c r="V181">
        <v>20742492.050000001</v>
      </c>
      <c r="W181">
        <v>17117785.859999999</v>
      </c>
      <c r="X181">
        <v>24839416.489999998</v>
      </c>
      <c r="Y181">
        <v>26266139.77</v>
      </c>
      <c r="Z181" s="28">
        <f t="shared" si="2"/>
        <v>284745889.95000005</v>
      </c>
    </row>
    <row r="182" spans="1:26" x14ac:dyDescent="0.2">
      <c r="A182" s="1">
        <v>38108</v>
      </c>
      <c r="B182">
        <v>208981.6</v>
      </c>
      <c r="C182">
        <v>23863290.77</v>
      </c>
      <c r="D182" s="28">
        <v>24072272.370000001</v>
      </c>
      <c r="E182">
        <v>24029162.163246699</v>
      </c>
      <c r="F182">
        <v>20</v>
      </c>
      <c r="G182" s="76">
        <v>3916088.2692239801</v>
      </c>
      <c r="H182">
        <v>6.2931406662105296</v>
      </c>
      <c r="I182">
        <v>615332.17627667403</v>
      </c>
      <c r="J182">
        <v>0</v>
      </c>
      <c r="M182">
        <v>2007</v>
      </c>
      <c r="N182">
        <v>20960326.329999998</v>
      </c>
      <c r="O182">
        <v>24034082.199999999</v>
      </c>
      <c r="P182">
        <v>27862427.289999999</v>
      </c>
      <c r="Q182">
        <v>27273585.43</v>
      </c>
      <c r="R182">
        <v>29913047.129999999</v>
      </c>
      <c r="S182">
        <v>28088096.920000002</v>
      </c>
      <c r="T182">
        <v>25094872.699999999</v>
      </c>
      <c r="U182">
        <v>22279592.559999999</v>
      </c>
      <c r="V182">
        <v>20615150.760000002</v>
      </c>
      <c r="W182">
        <v>24860753.02</v>
      </c>
      <c r="X182">
        <v>26383796.84</v>
      </c>
      <c r="Y182">
        <v>28234749.969999999</v>
      </c>
      <c r="Z182" s="28">
        <f t="shared" si="2"/>
        <v>305600481.14999998</v>
      </c>
    </row>
    <row r="183" spans="1:26" x14ac:dyDescent="0.2">
      <c r="A183" s="1">
        <v>38139</v>
      </c>
      <c r="B183">
        <v>194441.96</v>
      </c>
      <c r="C183">
        <v>25698787.300000001</v>
      </c>
      <c r="D183" s="28">
        <v>25893229.260000002</v>
      </c>
      <c r="E183">
        <v>25962406.5890215</v>
      </c>
      <c r="F183">
        <v>20</v>
      </c>
      <c r="G183" s="76">
        <v>3969900.01426845</v>
      </c>
      <c r="H183">
        <v>6.7184964507115001</v>
      </c>
      <c r="I183">
        <v>709352.56652063003</v>
      </c>
      <c r="J183">
        <v>0</v>
      </c>
      <c r="M183">
        <v>2008</v>
      </c>
      <c r="N183">
        <v>29486848.949999999</v>
      </c>
      <c r="O183">
        <v>30369685.82</v>
      </c>
      <c r="P183">
        <v>36142467.920000002</v>
      </c>
      <c r="Q183">
        <v>37486383.810000002</v>
      </c>
      <c r="R183">
        <v>50872287.869999997</v>
      </c>
      <c r="S183">
        <v>56143404.909999996</v>
      </c>
      <c r="T183">
        <v>58049945.969999999</v>
      </c>
      <c r="U183">
        <v>38127222.100000001</v>
      </c>
      <c r="V183">
        <v>13595360.65</v>
      </c>
      <c r="W183">
        <v>24541823.379999999</v>
      </c>
      <c r="X183">
        <v>25653193.649999999</v>
      </c>
      <c r="Y183">
        <v>19967337.449999999</v>
      </c>
      <c r="Z183" s="28">
        <f t="shared" si="2"/>
        <v>420435962.47999996</v>
      </c>
    </row>
    <row r="184" spans="1:26" x14ac:dyDescent="0.2">
      <c r="A184" s="1">
        <v>38169</v>
      </c>
      <c r="B184">
        <v>114686.34</v>
      </c>
      <c r="C184">
        <v>25019392.129999999</v>
      </c>
      <c r="D184" s="28">
        <v>25134078.469999999</v>
      </c>
      <c r="E184">
        <v>25118821.382230401</v>
      </c>
      <c r="F184">
        <v>20</v>
      </c>
      <c r="G184" s="76">
        <v>4113654.6443410199</v>
      </c>
      <c r="H184">
        <v>6.2983060934770396</v>
      </c>
      <c r="I184">
        <v>790234.73068274802</v>
      </c>
      <c r="J184">
        <v>0</v>
      </c>
      <c r="M184">
        <v>2009</v>
      </c>
      <c r="N184">
        <v>19332907.969999999</v>
      </c>
      <c r="O184">
        <v>14750939.99</v>
      </c>
      <c r="P184">
        <v>13691776.34</v>
      </c>
      <c r="Q184">
        <v>12154572.800000001</v>
      </c>
      <c r="R184">
        <v>13047029.109999999</v>
      </c>
      <c r="S184">
        <v>12341953.789999999</v>
      </c>
      <c r="T184">
        <v>11774677.17</v>
      </c>
      <c r="U184">
        <v>10645919.74</v>
      </c>
      <c r="V184">
        <v>8762438.9499999993</v>
      </c>
      <c r="W184">
        <v>12459295.060000001</v>
      </c>
      <c r="X184">
        <v>11704226.460000001</v>
      </c>
      <c r="Y184">
        <v>15248798.5</v>
      </c>
      <c r="Z184" s="28">
        <f t="shared" si="2"/>
        <v>155914535.88</v>
      </c>
    </row>
    <row r="185" spans="1:26" x14ac:dyDescent="0.2">
      <c r="A185" s="1">
        <v>38200</v>
      </c>
      <c r="B185">
        <v>111503.03</v>
      </c>
      <c r="C185">
        <v>23355469.010000002</v>
      </c>
      <c r="D185" s="28">
        <v>23466972.039999999</v>
      </c>
      <c r="E185">
        <v>23470579.169623099</v>
      </c>
      <c r="F185">
        <v>20</v>
      </c>
      <c r="G185" s="76">
        <v>4039039.5325718001</v>
      </c>
      <c r="H185">
        <v>6.0053600827059501</v>
      </c>
      <c r="I185">
        <v>785307.61175487004</v>
      </c>
      <c r="J185">
        <v>0</v>
      </c>
      <c r="M185">
        <v>2010</v>
      </c>
      <c r="N185">
        <v>17420542.649999999</v>
      </c>
      <c r="O185">
        <v>14454616.289999999</v>
      </c>
      <c r="P185">
        <v>11695157.49</v>
      </c>
      <c r="Q185">
        <v>12242997.35</v>
      </c>
      <c r="R185">
        <v>12955718.1</v>
      </c>
      <c r="S185">
        <v>14781702.41</v>
      </c>
      <c r="T185">
        <v>16011353.34</v>
      </c>
      <c r="U185">
        <v>14932041.210000001</v>
      </c>
      <c r="V185">
        <v>11759577.82</v>
      </c>
      <c r="W185">
        <v>11495558.9</v>
      </c>
      <c r="X185">
        <v>10328913.58</v>
      </c>
      <c r="Y185">
        <v>15028508.810000001</v>
      </c>
      <c r="Z185" s="28">
        <f t="shared" si="2"/>
        <v>163106687.95000002</v>
      </c>
    </row>
    <row r="186" spans="1:26" x14ac:dyDescent="0.2">
      <c r="A186" s="1">
        <v>38231</v>
      </c>
      <c r="B186">
        <v>99887.49</v>
      </c>
      <c r="C186">
        <v>16053285.4</v>
      </c>
      <c r="D186" s="28">
        <v>16153172.890000001</v>
      </c>
      <c r="E186">
        <v>16242011.9635024</v>
      </c>
      <c r="F186">
        <v>20</v>
      </c>
      <c r="G186" s="76">
        <v>3203047.0171899502</v>
      </c>
      <c r="H186">
        <v>5.2648706551846498</v>
      </c>
      <c r="I186">
        <v>621616.28447766299</v>
      </c>
      <c r="J186">
        <v>0</v>
      </c>
      <c r="M186">
        <v>2011</v>
      </c>
      <c r="N186">
        <v>15628640.98</v>
      </c>
      <c r="O186">
        <v>13669618.27</v>
      </c>
      <c r="P186">
        <v>15109936.359999999</v>
      </c>
      <c r="Q186">
        <v>15790804.42</v>
      </c>
      <c r="R186">
        <v>15244550.449999999</v>
      </c>
      <c r="S186">
        <v>15318259.4</v>
      </c>
      <c r="T186">
        <v>15795211.550000001</v>
      </c>
      <c r="U186">
        <v>15606591.699999999</v>
      </c>
      <c r="V186">
        <v>13172474.01</v>
      </c>
      <c r="W186">
        <v>13454099.66</v>
      </c>
      <c r="X186">
        <v>12206226.07</v>
      </c>
      <c r="Y186">
        <v>12406251.810000001</v>
      </c>
      <c r="Z186" s="28">
        <f t="shared" si="2"/>
        <v>173402664.68000001</v>
      </c>
    </row>
    <row r="187" spans="1:26" x14ac:dyDescent="0.2">
      <c r="A187" s="1">
        <v>38261</v>
      </c>
      <c r="B187">
        <v>100413.84</v>
      </c>
      <c r="C187">
        <v>20693389.899999999</v>
      </c>
      <c r="D187" s="28">
        <v>20793803.739999998</v>
      </c>
      <c r="E187">
        <v>20770438.7530334</v>
      </c>
      <c r="F187">
        <v>20</v>
      </c>
      <c r="G187" s="76">
        <v>3557609.2439597002</v>
      </c>
      <c r="H187">
        <v>6.0711305387985304</v>
      </c>
      <c r="I187">
        <v>828271.37308227504</v>
      </c>
      <c r="J187">
        <v>0</v>
      </c>
      <c r="M187">
        <v>2012</v>
      </c>
      <c r="N187">
        <v>10573776.67</v>
      </c>
      <c r="O187">
        <v>8909926.2799999993</v>
      </c>
      <c r="P187">
        <v>8353393.7699999996</v>
      </c>
      <c r="Q187">
        <v>7279677.2000000002</v>
      </c>
      <c r="R187">
        <v>8207420.0599999996</v>
      </c>
      <c r="S187">
        <v>8549547.3300000001</v>
      </c>
      <c r="T187">
        <v>10759599.59</v>
      </c>
      <c r="U187">
        <v>9466728.2799999993</v>
      </c>
      <c r="V187">
        <v>9475142.5</v>
      </c>
      <c r="W187">
        <v>12308493.779999999</v>
      </c>
      <c r="X187">
        <v>13709823.439999999</v>
      </c>
      <c r="Y187">
        <v>14151633.460000001</v>
      </c>
      <c r="Z187" s="28">
        <f t="shared" si="2"/>
        <v>121745162.36000001</v>
      </c>
    </row>
    <row r="188" spans="1:26" x14ac:dyDescent="0.2">
      <c r="A188" s="1">
        <v>38292</v>
      </c>
      <c r="B188">
        <v>115199.17</v>
      </c>
      <c r="C188">
        <v>24087566.949999999</v>
      </c>
      <c r="D188" s="28">
        <v>24202766.120000001</v>
      </c>
      <c r="E188">
        <v>24189483.394853599</v>
      </c>
      <c r="F188">
        <v>20</v>
      </c>
      <c r="G188" s="76">
        <v>3549434.2037618798</v>
      </c>
      <c r="H188">
        <v>7.0108466759124104</v>
      </c>
      <c r="I188">
        <v>695055.593960208</v>
      </c>
      <c r="J188">
        <v>0</v>
      </c>
      <c r="M188">
        <v>2013</v>
      </c>
      <c r="N188">
        <v>12874253.960000001</v>
      </c>
      <c r="O188">
        <v>11393691.640000001</v>
      </c>
      <c r="P188">
        <v>14333884.9</v>
      </c>
      <c r="Q188">
        <v>14202480.98</v>
      </c>
      <c r="R188">
        <v>16333283.310000001</v>
      </c>
      <c r="S188">
        <v>13884641.01</v>
      </c>
      <c r="T188">
        <v>13325912.23</v>
      </c>
      <c r="U188">
        <v>12116470.82</v>
      </c>
      <c r="V188">
        <v>12944010.289999999</v>
      </c>
      <c r="W188">
        <v>11881825.279999999</v>
      </c>
      <c r="X188">
        <v>11448953.039999999</v>
      </c>
      <c r="Y188">
        <v>13753224.529999999</v>
      </c>
      <c r="Z188" s="28">
        <f t="shared" si="2"/>
        <v>158492631.99000001</v>
      </c>
    </row>
    <row r="189" spans="1:26" x14ac:dyDescent="0.2">
      <c r="A189" s="1">
        <v>38322</v>
      </c>
      <c r="B189">
        <v>124246.37</v>
      </c>
      <c r="C189">
        <v>24889342.940000001</v>
      </c>
      <c r="D189" s="28">
        <v>25013589.309999999</v>
      </c>
      <c r="E189">
        <v>24992198.998711001</v>
      </c>
      <c r="F189">
        <v>20</v>
      </c>
      <c r="G189" s="76">
        <v>3331205.5307657998</v>
      </c>
      <c r="H189">
        <v>7.6968812360041303</v>
      </c>
      <c r="I189">
        <v>647694.34431346902</v>
      </c>
      <c r="J189">
        <v>0</v>
      </c>
      <c r="M189">
        <v>2014</v>
      </c>
      <c r="N189">
        <v>14056086.869999999</v>
      </c>
      <c r="O189">
        <v>16773472.869999999</v>
      </c>
      <c r="P189">
        <v>15970312.52</v>
      </c>
      <c r="Q189">
        <v>14933945.810000001</v>
      </c>
      <c r="R189">
        <v>15865374.109999999</v>
      </c>
      <c r="S189">
        <v>14746461.939999999</v>
      </c>
      <c r="T189">
        <v>12091710.970000001</v>
      </c>
      <c r="U189">
        <v>12539823.01</v>
      </c>
      <c r="V189">
        <v>12792089.279999999</v>
      </c>
      <c r="W189">
        <v>12216625.369999999</v>
      </c>
      <c r="X189">
        <v>12243178.449999999</v>
      </c>
      <c r="Y189">
        <v>11841538.050000001</v>
      </c>
      <c r="Z189" s="28">
        <f t="shared" si="2"/>
        <v>166070619.25</v>
      </c>
    </row>
    <row r="190" spans="1:26" x14ac:dyDescent="0.2">
      <c r="A190" s="1">
        <v>38353</v>
      </c>
      <c r="B190">
        <v>101847.2</v>
      </c>
      <c r="C190">
        <v>21578670.260000002</v>
      </c>
      <c r="D190">
        <v>21680517.460000001</v>
      </c>
      <c r="E190">
        <v>21680565.336084802</v>
      </c>
      <c r="F190">
        <v>20</v>
      </c>
      <c r="G190">
        <v>3572292.7624133099</v>
      </c>
      <c r="H190">
        <v>6.2437550481164399</v>
      </c>
      <c r="I190">
        <v>623955.63258309802</v>
      </c>
      <c r="J190">
        <v>0</v>
      </c>
      <c r="M190">
        <v>2015</v>
      </c>
      <c r="N190">
        <v>9687285.7100000009</v>
      </c>
      <c r="O190">
        <v>7209949.5300000003</v>
      </c>
      <c r="P190">
        <v>7583802.1399999997</v>
      </c>
      <c r="Q190">
        <v>7048298.3200000003</v>
      </c>
      <c r="R190">
        <v>8070467.6600000001</v>
      </c>
      <c r="S190">
        <v>7895450.29</v>
      </c>
      <c r="T190">
        <v>7902514.71</v>
      </c>
      <c r="U190">
        <v>7618278.1600000001</v>
      </c>
      <c r="V190">
        <v>6476535.21</v>
      </c>
      <c r="W190">
        <v>5841977.5199999996</v>
      </c>
      <c r="Z190" s="28">
        <f>SUM(N190:Y190)</f>
        <v>75334559.249999985</v>
      </c>
    </row>
    <row r="191" spans="1:26" x14ac:dyDescent="0.2">
      <c r="A191" s="1">
        <v>38384</v>
      </c>
      <c r="B191">
        <v>92996.62</v>
      </c>
      <c r="C191">
        <v>19917145.899999999</v>
      </c>
      <c r="D191">
        <v>20010142.52</v>
      </c>
      <c r="E191">
        <v>20007525.8834682</v>
      </c>
      <c r="F191">
        <v>20</v>
      </c>
      <c r="G191">
        <v>3179408.8827136802</v>
      </c>
      <c r="H191">
        <v>6.4906757223497102</v>
      </c>
      <c r="I191">
        <v>628986.16298449296</v>
      </c>
      <c r="J191">
        <v>0</v>
      </c>
    </row>
    <row r="192" spans="1:26" x14ac:dyDescent="0.2">
      <c r="A192" s="1">
        <v>38412</v>
      </c>
      <c r="B192">
        <v>117201.26</v>
      </c>
      <c r="C192">
        <v>23449856.27</v>
      </c>
      <c r="D192">
        <v>23567057.530000001</v>
      </c>
      <c r="E192">
        <v>23458381.5866028</v>
      </c>
      <c r="F192">
        <v>20</v>
      </c>
      <c r="G192">
        <v>3524675.37415754</v>
      </c>
      <c r="H192">
        <v>6.8406518440460697</v>
      </c>
      <c r="I192">
        <v>652695.51129177294</v>
      </c>
      <c r="J192">
        <v>0</v>
      </c>
      <c r="M192" s="10" t="s">
        <v>90</v>
      </c>
    </row>
    <row r="193" spans="1:26" x14ac:dyDescent="0.2">
      <c r="A193" s="1">
        <v>38443</v>
      </c>
      <c r="B193">
        <v>116326.15</v>
      </c>
      <c r="C193">
        <v>24843236.57</v>
      </c>
      <c r="D193">
        <v>24959562.719999999</v>
      </c>
      <c r="E193">
        <v>25289229.2218141</v>
      </c>
      <c r="F193">
        <v>20</v>
      </c>
      <c r="G193">
        <v>3373989.9785241601</v>
      </c>
      <c r="H193">
        <v>7.6827722910537304</v>
      </c>
      <c r="I193">
        <v>632367.49548419297</v>
      </c>
      <c r="J193">
        <v>0</v>
      </c>
    </row>
    <row r="194" spans="1:26" x14ac:dyDescent="0.2">
      <c r="A194" s="1">
        <v>38473</v>
      </c>
      <c r="B194">
        <v>126082.98</v>
      </c>
      <c r="C194">
        <v>23890193.489999998</v>
      </c>
      <c r="D194">
        <v>24016276.469999999</v>
      </c>
      <c r="E194">
        <v>24077723.1435109</v>
      </c>
      <c r="F194">
        <v>20</v>
      </c>
      <c r="G194">
        <v>3512440.4707236402</v>
      </c>
      <c r="H194">
        <v>7.0336062448863199</v>
      </c>
      <c r="I194">
        <v>627400.086162347</v>
      </c>
      <c r="J194">
        <v>0</v>
      </c>
      <c r="N194" s="9" t="s">
        <v>23</v>
      </c>
      <c r="O194" s="9" t="s">
        <v>24</v>
      </c>
      <c r="P194" s="9" t="s">
        <v>25</v>
      </c>
      <c r="Q194" s="9" t="s">
        <v>26</v>
      </c>
      <c r="R194" s="9" t="s">
        <v>27</v>
      </c>
      <c r="S194" s="9" t="s">
        <v>28</v>
      </c>
      <c r="T194" s="9" t="s">
        <v>29</v>
      </c>
      <c r="U194" s="9" t="s">
        <v>30</v>
      </c>
      <c r="V194" s="9" t="s">
        <v>31</v>
      </c>
      <c r="W194" s="9" t="s">
        <v>32</v>
      </c>
      <c r="X194" s="9" t="s">
        <v>33</v>
      </c>
      <c r="Y194" s="9" t="s">
        <v>34</v>
      </c>
    </row>
    <row r="195" spans="1:26" x14ac:dyDescent="0.2">
      <c r="A195" s="1">
        <v>38504</v>
      </c>
      <c r="B195">
        <v>133875.03</v>
      </c>
      <c r="C195">
        <v>22004472.129999999</v>
      </c>
      <c r="D195">
        <v>22138347.16</v>
      </c>
      <c r="E195">
        <v>22581469.886737101</v>
      </c>
      <c r="F195">
        <v>20</v>
      </c>
      <c r="G195">
        <v>3396830.1709777699</v>
      </c>
      <c r="H195">
        <v>6.8362074245754396</v>
      </c>
      <c r="I195">
        <v>639965.74812302203</v>
      </c>
      <c r="J195">
        <v>0</v>
      </c>
      <c r="M195">
        <v>2004</v>
      </c>
      <c r="N195">
        <v>4116851.7030502702</v>
      </c>
      <c r="O195">
        <v>3751396.37493467</v>
      </c>
      <c r="P195">
        <v>3712684.6945070298</v>
      </c>
      <c r="Q195">
        <v>4034822.4873587298</v>
      </c>
      <c r="R195">
        <v>3916088.2692239801</v>
      </c>
      <c r="S195">
        <v>3969900.01426845</v>
      </c>
      <c r="T195">
        <v>4113654.6443410199</v>
      </c>
      <c r="U195">
        <v>4039039.5325718001</v>
      </c>
      <c r="V195">
        <v>3203047.0171899502</v>
      </c>
      <c r="W195">
        <v>3557609.2439597002</v>
      </c>
      <c r="X195">
        <v>3549434.2037618798</v>
      </c>
      <c r="Y195">
        <v>3331205.5307657998</v>
      </c>
      <c r="Z195" s="28">
        <f t="shared" ref="Z195:Z205" si="3">SUM(N195:Y195)</f>
        <v>45295733.715933286</v>
      </c>
    </row>
    <row r="196" spans="1:26" x14ac:dyDescent="0.2">
      <c r="A196" s="1">
        <v>38534</v>
      </c>
      <c r="B196">
        <v>92152.85</v>
      </c>
      <c r="C196">
        <v>23590935.82</v>
      </c>
      <c r="D196">
        <v>23683088.670000002</v>
      </c>
      <c r="E196">
        <v>23920451.250716899</v>
      </c>
      <c r="F196">
        <v>20</v>
      </c>
      <c r="G196">
        <v>3326464.2786851898</v>
      </c>
      <c r="H196">
        <v>7.4163164784960598</v>
      </c>
      <c r="I196">
        <v>749660.59442463296</v>
      </c>
      <c r="J196">
        <v>0</v>
      </c>
      <c r="M196">
        <v>2005</v>
      </c>
      <c r="N196">
        <v>3572292.7624133099</v>
      </c>
      <c r="O196">
        <v>3179408.8827136802</v>
      </c>
      <c r="P196">
        <v>3524675.37415754</v>
      </c>
      <c r="Q196">
        <v>3373989.9785241601</v>
      </c>
      <c r="R196">
        <v>3512440.4707236402</v>
      </c>
      <c r="S196">
        <v>3396830.1709777699</v>
      </c>
      <c r="T196">
        <v>3326464.2786851898</v>
      </c>
      <c r="U196">
        <v>2962636.152516</v>
      </c>
      <c r="V196">
        <v>1299470.4760853499</v>
      </c>
      <c r="W196">
        <v>1403319.12839957</v>
      </c>
      <c r="X196">
        <v>2238950.7427524198</v>
      </c>
      <c r="Y196">
        <v>2696394.9614425902</v>
      </c>
      <c r="Z196" s="28">
        <f t="shared" si="3"/>
        <v>34486873.379391223</v>
      </c>
    </row>
    <row r="197" spans="1:26" x14ac:dyDescent="0.2">
      <c r="A197" s="1">
        <v>38565</v>
      </c>
      <c r="B197">
        <v>133786.04999999999</v>
      </c>
      <c r="C197">
        <v>25000904.18</v>
      </c>
      <c r="D197">
        <v>25134690.23</v>
      </c>
      <c r="E197">
        <v>25140130.2726686</v>
      </c>
      <c r="F197">
        <v>20</v>
      </c>
      <c r="G197">
        <v>2962636.152516</v>
      </c>
      <c r="H197">
        <v>8.7295141996667294</v>
      </c>
      <c r="I197">
        <v>722244.08916583494</v>
      </c>
      <c r="J197">
        <v>0</v>
      </c>
      <c r="M197">
        <v>2006</v>
      </c>
      <c r="N197">
        <v>2903605.4539078199</v>
      </c>
      <c r="O197">
        <v>2893564.0590993399</v>
      </c>
      <c r="P197">
        <v>3195937.85636565</v>
      </c>
      <c r="Q197">
        <v>3179013.8634480401</v>
      </c>
      <c r="R197">
        <v>3441908.5052839699</v>
      </c>
      <c r="S197">
        <v>3675130.0271896902</v>
      </c>
      <c r="T197">
        <v>3681560.89367529</v>
      </c>
      <c r="U197">
        <v>3612949.7915254999</v>
      </c>
      <c r="V197">
        <v>3543892.0726676499</v>
      </c>
      <c r="W197">
        <v>3570670.6822408698</v>
      </c>
      <c r="X197">
        <v>3416427.34441827</v>
      </c>
      <c r="Y197">
        <v>3467063.68521418</v>
      </c>
      <c r="Z197" s="28">
        <f t="shared" si="3"/>
        <v>40581724.235036269</v>
      </c>
    </row>
    <row r="198" spans="1:26" x14ac:dyDescent="0.2">
      <c r="A198" s="1">
        <v>38596</v>
      </c>
      <c r="B198">
        <v>115597.62</v>
      </c>
      <c r="C198">
        <v>15085293.279999999</v>
      </c>
      <c r="D198">
        <v>15200890.9</v>
      </c>
      <c r="E198">
        <v>15244131.602316599</v>
      </c>
      <c r="F198">
        <v>20</v>
      </c>
      <c r="G198">
        <v>1299470.4760853499</v>
      </c>
      <c r="H198">
        <v>11.9525318922685</v>
      </c>
      <c r="I198">
        <v>287830.70615491102</v>
      </c>
      <c r="J198">
        <v>0</v>
      </c>
      <c r="M198">
        <v>2007</v>
      </c>
      <c r="N198">
        <v>3431417.7115227999</v>
      </c>
      <c r="O198">
        <v>3187283.0760072102</v>
      </c>
      <c r="P198">
        <v>3758706.9102976499</v>
      </c>
      <c r="Q198">
        <v>3532409.0062794499</v>
      </c>
      <c r="R198">
        <v>3847360.6544289798</v>
      </c>
      <c r="S198">
        <v>3801646.8529513599</v>
      </c>
      <c r="T198">
        <v>3781746.6914056502</v>
      </c>
      <c r="U198">
        <v>3496860.8815262401</v>
      </c>
      <c r="V198">
        <v>3473362.6859711502</v>
      </c>
      <c r="W198">
        <v>3833954.5812043999</v>
      </c>
      <c r="X198">
        <v>3398892.1835635598</v>
      </c>
      <c r="Y198">
        <v>3696247.7049747999</v>
      </c>
      <c r="Z198" s="28">
        <f t="shared" si="3"/>
        <v>43239888.940133251</v>
      </c>
    </row>
    <row r="199" spans="1:26" x14ac:dyDescent="0.2">
      <c r="A199" s="1">
        <v>38626</v>
      </c>
      <c r="B199">
        <v>84963.61</v>
      </c>
      <c r="C199">
        <v>20105969.010000002</v>
      </c>
      <c r="D199">
        <v>20190932.620000001</v>
      </c>
      <c r="E199">
        <v>20155807.2165436</v>
      </c>
      <c r="F199">
        <v>20</v>
      </c>
      <c r="G199">
        <v>1403319.12839957</v>
      </c>
      <c r="H199">
        <v>14.6031308370774</v>
      </c>
      <c r="I199">
        <v>337045.62164892198</v>
      </c>
      <c r="J199">
        <v>0</v>
      </c>
      <c r="M199">
        <v>2008</v>
      </c>
      <c r="N199">
        <v>3730716.59485282</v>
      </c>
      <c r="O199">
        <v>3481908.9951343099</v>
      </c>
      <c r="P199">
        <v>3754457.7083301698</v>
      </c>
      <c r="Q199">
        <v>3601038.3554089</v>
      </c>
      <c r="R199">
        <v>4320099.2010811502</v>
      </c>
      <c r="S199">
        <v>4358968.2792846598</v>
      </c>
      <c r="T199">
        <v>4639414.5826604404</v>
      </c>
      <c r="U199">
        <v>4254048.2048297198</v>
      </c>
      <c r="V199">
        <v>1642121.1776660201</v>
      </c>
      <c r="W199">
        <v>3450697.9705383801</v>
      </c>
      <c r="X199">
        <v>3823545.4159350898</v>
      </c>
      <c r="Y199">
        <v>3184282.9857755699</v>
      </c>
      <c r="Z199" s="28">
        <f t="shared" si="3"/>
        <v>44241299.47149723</v>
      </c>
    </row>
    <row r="200" spans="1:26" x14ac:dyDescent="0.2">
      <c r="A200" s="1">
        <v>38657</v>
      </c>
      <c r="B200">
        <v>87516.36</v>
      </c>
      <c r="C200">
        <v>25528286.550000001</v>
      </c>
      <c r="D200">
        <v>25615802.91</v>
      </c>
      <c r="E200">
        <v>25647801.536931202</v>
      </c>
      <c r="F200">
        <v>20</v>
      </c>
      <c r="G200">
        <v>2238950.7427524198</v>
      </c>
      <c r="H200">
        <v>11.6775557078773</v>
      </c>
      <c r="I200">
        <v>497670.48875351402</v>
      </c>
      <c r="J200">
        <v>0</v>
      </c>
      <c r="M200">
        <v>2009</v>
      </c>
      <c r="N200">
        <v>3438444.2367176502</v>
      </c>
      <c r="O200">
        <v>3579269.6434981502</v>
      </c>
      <c r="P200">
        <v>3520944.6226184801</v>
      </c>
      <c r="Q200">
        <v>3511916.9513164898</v>
      </c>
      <c r="R200">
        <v>3769963.5557009</v>
      </c>
      <c r="S200">
        <v>3351008.7082273802</v>
      </c>
      <c r="T200">
        <v>4357713.6781390402</v>
      </c>
      <c r="U200">
        <v>3418958.5700597102</v>
      </c>
      <c r="V200">
        <v>3143287.55374848</v>
      </c>
      <c r="W200">
        <v>3296087.82257229</v>
      </c>
      <c r="X200">
        <v>3062273.5011873702</v>
      </c>
      <c r="Y200">
        <v>3246835.2152069202</v>
      </c>
      <c r="Z200" s="28">
        <f t="shared" si="3"/>
        <v>41696704.058992863</v>
      </c>
    </row>
    <row r="201" spans="1:26" x14ac:dyDescent="0.2">
      <c r="A201" s="1">
        <v>38687</v>
      </c>
      <c r="B201">
        <v>-226507.03</v>
      </c>
      <c r="C201">
        <v>32639541.579999998</v>
      </c>
      <c r="D201">
        <v>32413034.550000001</v>
      </c>
      <c r="E201">
        <v>32423369.365789499</v>
      </c>
      <c r="F201">
        <v>20</v>
      </c>
      <c r="G201">
        <v>2696394.9614425902</v>
      </c>
      <c r="H201">
        <v>12.263549598765501</v>
      </c>
      <c r="I201">
        <v>644003.98172324104</v>
      </c>
      <c r="J201">
        <v>0</v>
      </c>
      <c r="M201">
        <v>2010</v>
      </c>
      <c r="N201">
        <v>3115838.4952301602</v>
      </c>
      <c r="O201">
        <v>2709249.6322354199</v>
      </c>
      <c r="P201">
        <v>2606749.0670757201</v>
      </c>
      <c r="Q201">
        <v>3145341.4897636799</v>
      </c>
      <c r="R201">
        <v>3115673.0132726198</v>
      </c>
      <c r="S201">
        <v>3226898.8289640602</v>
      </c>
      <c r="T201">
        <v>3603416.7345902501</v>
      </c>
      <c r="U201">
        <v>3299601.29664071</v>
      </c>
      <c r="V201">
        <v>3054703.3281309102</v>
      </c>
      <c r="W201">
        <v>3151944.3827365199</v>
      </c>
      <c r="X201">
        <v>2904288.6859379499</v>
      </c>
      <c r="Y201">
        <v>3457136.50756909</v>
      </c>
      <c r="Z201" s="28">
        <f t="shared" si="3"/>
        <v>37390841.462147087</v>
      </c>
    </row>
    <row r="202" spans="1:26" x14ac:dyDescent="0.2">
      <c r="A202" s="1">
        <v>38718</v>
      </c>
      <c r="B202">
        <v>155983.74</v>
      </c>
      <c r="C202">
        <v>30675591.550000001</v>
      </c>
      <c r="D202">
        <v>30831575.289999999</v>
      </c>
      <c r="E202">
        <v>30831224.276397999</v>
      </c>
      <c r="F202">
        <v>20</v>
      </c>
      <c r="G202">
        <v>2903605.4539078199</v>
      </c>
      <c r="H202">
        <v>10.8497679823449</v>
      </c>
      <c r="I202">
        <v>672221.21077313798</v>
      </c>
      <c r="J202">
        <v>0</v>
      </c>
      <c r="M202">
        <v>2011</v>
      </c>
      <c r="N202">
        <v>3457243.0842013899</v>
      </c>
      <c r="O202">
        <v>3223437.2451164201</v>
      </c>
      <c r="P202">
        <v>3762696.9150382401</v>
      </c>
      <c r="Q202">
        <v>3672049.0705538299</v>
      </c>
      <c r="R202">
        <v>3481557.13080739</v>
      </c>
      <c r="S202">
        <v>3352562.4752425398</v>
      </c>
      <c r="T202">
        <v>3517719.4931378299</v>
      </c>
      <c r="U202">
        <v>3653274.17930101</v>
      </c>
      <c r="V202">
        <v>3283584.1392127201</v>
      </c>
      <c r="W202">
        <v>3631482.0895234901</v>
      </c>
      <c r="X202">
        <v>3589808.3252400798</v>
      </c>
      <c r="Y202">
        <v>3704364.8622238501</v>
      </c>
      <c r="Z202" s="28">
        <f t="shared" si="3"/>
        <v>42329779.009598792</v>
      </c>
    </row>
    <row r="203" spans="1:26" x14ac:dyDescent="0.2">
      <c r="A203" s="1">
        <v>38749</v>
      </c>
      <c r="B203">
        <v>90190.45</v>
      </c>
      <c r="C203">
        <v>23622011.859999999</v>
      </c>
      <c r="D203">
        <v>23712202.309999999</v>
      </c>
      <c r="E203">
        <v>23712087.817425702</v>
      </c>
      <c r="F203">
        <v>20</v>
      </c>
      <c r="G203">
        <v>2893564.0590993399</v>
      </c>
      <c r="H203">
        <v>8.4057897308014802</v>
      </c>
      <c r="I203">
        <v>610603.235967741</v>
      </c>
      <c r="J203">
        <v>0</v>
      </c>
      <c r="M203">
        <v>2012</v>
      </c>
      <c r="N203">
        <v>3617113.47580782</v>
      </c>
      <c r="O203">
        <v>3359105.6657841098</v>
      </c>
      <c r="P203">
        <v>3628030.1824391801</v>
      </c>
      <c r="Q203">
        <v>3557143.1770983501</v>
      </c>
      <c r="R203">
        <v>3600786.7327474002</v>
      </c>
      <c r="S203">
        <v>3558328.3891504901</v>
      </c>
      <c r="T203">
        <v>3746938.1706518601</v>
      </c>
      <c r="U203">
        <v>3227504.5235491302</v>
      </c>
      <c r="V203">
        <v>3467157.3585043098</v>
      </c>
      <c r="W203">
        <v>3830897.53566849</v>
      </c>
      <c r="X203">
        <v>4019006.0722573199</v>
      </c>
      <c r="Y203">
        <v>4127804.4652244998</v>
      </c>
      <c r="Z203" s="28">
        <f t="shared" si="3"/>
        <v>43739815.748882957</v>
      </c>
    </row>
    <row r="204" spans="1:26" x14ac:dyDescent="0.2">
      <c r="A204" s="1">
        <v>38777</v>
      </c>
      <c r="B204">
        <v>124432.75</v>
      </c>
      <c r="C204">
        <v>22730265.489999998</v>
      </c>
      <c r="D204">
        <v>22854698.239999998</v>
      </c>
      <c r="E204">
        <v>22852036.5968321</v>
      </c>
      <c r="F204">
        <v>20</v>
      </c>
      <c r="G204">
        <v>3195937.85636565</v>
      </c>
      <c r="H204">
        <v>7.3395438824958399</v>
      </c>
      <c r="I204">
        <v>604689.54569325701</v>
      </c>
      <c r="J204">
        <v>0</v>
      </c>
      <c r="M204">
        <v>2013</v>
      </c>
      <c r="N204">
        <v>4093225.29327873</v>
      </c>
      <c r="O204">
        <v>3546414.58205608</v>
      </c>
      <c r="P204">
        <v>4008430.0624392801</v>
      </c>
      <c r="Q204">
        <v>3525685.60561101</v>
      </c>
      <c r="R204">
        <v>4079677.0330230999</v>
      </c>
      <c r="S204">
        <v>3595577.1880816598</v>
      </c>
      <c r="T204">
        <v>3742260.6321449</v>
      </c>
      <c r="U204">
        <v>3610103.02978421</v>
      </c>
      <c r="V204">
        <v>3680030.0741885202</v>
      </c>
      <c r="W204">
        <v>3362189.97220397</v>
      </c>
      <c r="X204">
        <v>3304175.3457023799</v>
      </c>
      <c r="Y204">
        <v>3474098.4942534398</v>
      </c>
      <c r="Z204" s="28">
        <f t="shared" si="3"/>
        <v>44021867.312767282</v>
      </c>
    </row>
    <row r="205" spans="1:26" x14ac:dyDescent="0.2">
      <c r="A205" s="1">
        <v>38808</v>
      </c>
      <c r="B205">
        <v>149367.49</v>
      </c>
      <c r="C205">
        <v>23017979.550000001</v>
      </c>
      <c r="D205">
        <v>23167347.039999999</v>
      </c>
      <c r="E205">
        <v>23121317.4254921</v>
      </c>
      <c r="F205">
        <v>20</v>
      </c>
      <c r="G205">
        <v>3179013.8634480401</v>
      </c>
      <c r="H205">
        <v>7.5021230621338102</v>
      </c>
      <c r="I205">
        <v>728035.794324502</v>
      </c>
      <c r="J205">
        <v>0</v>
      </c>
      <c r="M205">
        <v>2014</v>
      </c>
      <c r="N205">
        <v>3175486.4443311798</v>
      </c>
      <c r="O205">
        <v>2995965.2864949</v>
      </c>
      <c r="P205">
        <v>3399528.58792054</v>
      </c>
      <c r="Q205">
        <v>3312239.61665005</v>
      </c>
      <c r="R205">
        <v>3528015.2338703698</v>
      </c>
      <c r="S205">
        <v>3270935.4116104501</v>
      </c>
      <c r="T205">
        <v>2989140.2337553999</v>
      </c>
      <c r="U205">
        <v>3391804.4075027499</v>
      </c>
      <c r="V205">
        <v>3376579.7684219</v>
      </c>
      <c r="W205">
        <v>3310692.7408417002</v>
      </c>
      <c r="X205">
        <v>3222731.9720764998</v>
      </c>
      <c r="Y205">
        <v>3346153.3989149001</v>
      </c>
      <c r="Z205" s="28">
        <f t="shared" si="3"/>
        <v>39319273.102390647</v>
      </c>
    </row>
    <row r="206" spans="1:26" x14ac:dyDescent="0.2">
      <c r="A206" s="1">
        <v>38838</v>
      </c>
      <c r="B206">
        <v>156101.99</v>
      </c>
      <c r="C206">
        <v>23733200.27</v>
      </c>
      <c r="D206">
        <v>23889302.260000002</v>
      </c>
      <c r="E206">
        <v>23833780.426816601</v>
      </c>
      <c r="F206">
        <v>20</v>
      </c>
      <c r="G206">
        <v>3441908.5052839699</v>
      </c>
      <c r="H206">
        <v>7.1350982978932196</v>
      </c>
      <c r="I206">
        <v>724575.09073927498</v>
      </c>
      <c r="J206">
        <v>0</v>
      </c>
      <c r="M206">
        <v>2015</v>
      </c>
      <c r="N206">
        <v>3350265.9074513102</v>
      </c>
      <c r="O206">
        <v>2690423.9627557299</v>
      </c>
      <c r="P206">
        <v>2928791.6931172302</v>
      </c>
      <c r="Q206">
        <v>2962070.4052778701</v>
      </c>
      <c r="R206">
        <v>3149135.12014296</v>
      </c>
      <c r="S206">
        <v>3085501.6586293802</v>
      </c>
      <c r="T206">
        <v>3035384.68040204</v>
      </c>
      <c r="U206">
        <v>2931917.7198350001</v>
      </c>
      <c r="V206">
        <v>2673192.1181265302</v>
      </c>
      <c r="W206">
        <v>2652274.6310160002</v>
      </c>
      <c r="Z206" s="28">
        <f>SUM(N206:Y206)</f>
        <v>29458957.896754052</v>
      </c>
    </row>
    <row r="207" spans="1:26" x14ac:dyDescent="0.2">
      <c r="A207" s="1">
        <v>38869</v>
      </c>
      <c r="B207">
        <v>136750.94</v>
      </c>
      <c r="C207">
        <v>22467089.57</v>
      </c>
      <c r="D207">
        <v>22603840.510000002</v>
      </c>
      <c r="E207">
        <v>22607659.2254094</v>
      </c>
      <c r="F207">
        <v>20</v>
      </c>
      <c r="G207">
        <v>3675130.0271896902</v>
      </c>
      <c r="H207">
        <v>6.3592767441721598</v>
      </c>
      <c r="I207">
        <v>763509.68830679997</v>
      </c>
      <c r="J207">
        <v>0</v>
      </c>
    </row>
    <row r="208" spans="1:26" x14ac:dyDescent="0.2">
      <c r="A208" s="1">
        <v>38899</v>
      </c>
      <c r="B208">
        <v>114850.77</v>
      </c>
      <c r="C208">
        <v>22391557.5</v>
      </c>
      <c r="D208">
        <v>22506408.27</v>
      </c>
      <c r="E208">
        <v>22701900.371096902</v>
      </c>
      <c r="F208">
        <v>20</v>
      </c>
      <c r="G208">
        <v>3681560.89367529</v>
      </c>
      <c r="H208">
        <v>6.5124258781084103</v>
      </c>
      <c r="I208">
        <v>1273992.0647060201</v>
      </c>
      <c r="J208">
        <v>0</v>
      </c>
    </row>
    <row r="209" spans="1:10" x14ac:dyDescent="0.2">
      <c r="A209" s="1">
        <v>38930</v>
      </c>
      <c r="B209">
        <v>204855.49</v>
      </c>
      <c r="C209">
        <v>26009826.370000001</v>
      </c>
      <c r="D209">
        <v>26214681.859999999</v>
      </c>
      <c r="E209">
        <v>26215270.697675899</v>
      </c>
      <c r="F209">
        <v>20</v>
      </c>
      <c r="G209">
        <v>3612949.7915254999</v>
      </c>
      <c r="H209">
        <v>7.5948446786233399</v>
      </c>
      <c r="I209">
        <v>1224521.80062485</v>
      </c>
      <c r="J209">
        <v>0</v>
      </c>
    </row>
    <row r="210" spans="1:10" x14ac:dyDescent="0.2">
      <c r="A210" s="1">
        <v>38961</v>
      </c>
      <c r="B210">
        <v>118800.48</v>
      </c>
      <c r="C210">
        <v>20623691.57</v>
      </c>
      <c r="D210">
        <v>20742492.050000001</v>
      </c>
      <c r="E210">
        <v>20740473.123845998</v>
      </c>
      <c r="F210">
        <v>20</v>
      </c>
      <c r="G210">
        <v>3543892.0726676499</v>
      </c>
      <c r="H210">
        <v>6.1956028475518403</v>
      </c>
      <c r="I210">
        <v>1216074.6929900099</v>
      </c>
      <c r="J210">
        <v>0</v>
      </c>
    </row>
    <row r="211" spans="1:10" x14ac:dyDescent="0.2">
      <c r="A211" s="1">
        <v>38991</v>
      </c>
      <c r="B211">
        <v>104460.09</v>
      </c>
      <c r="C211">
        <v>17013325.77</v>
      </c>
      <c r="D211">
        <v>17117785.859999999</v>
      </c>
      <c r="E211">
        <v>17119815.536453102</v>
      </c>
      <c r="F211">
        <v>20</v>
      </c>
      <c r="G211">
        <v>3570670.6822408698</v>
      </c>
      <c r="H211">
        <v>5.1426564215703099</v>
      </c>
      <c r="I211">
        <v>1242916.9768856999</v>
      </c>
      <c r="J211">
        <v>0</v>
      </c>
    </row>
    <row r="212" spans="1:10" x14ac:dyDescent="0.2">
      <c r="A212" s="1">
        <v>39022</v>
      </c>
      <c r="B212">
        <v>208232.84</v>
      </c>
      <c r="C212">
        <v>24631183.649999999</v>
      </c>
      <c r="D212">
        <v>24839416.489999998</v>
      </c>
      <c r="E212">
        <v>24994014.736738801</v>
      </c>
      <c r="F212">
        <v>20</v>
      </c>
      <c r="G212">
        <v>3416427.34441827</v>
      </c>
      <c r="H212">
        <v>7.6620068184548904</v>
      </c>
      <c r="I212">
        <v>1182674.87094969</v>
      </c>
      <c r="J212">
        <v>0</v>
      </c>
    </row>
    <row r="213" spans="1:10" x14ac:dyDescent="0.2">
      <c r="A213" s="1">
        <v>39052</v>
      </c>
      <c r="B213">
        <v>220125.12</v>
      </c>
      <c r="C213">
        <v>26046014.649999999</v>
      </c>
      <c r="D213">
        <v>26266139.77</v>
      </c>
      <c r="E213">
        <v>26256114.821043398</v>
      </c>
      <c r="F213">
        <v>20</v>
      </c>
      <c r="G213">
        <v>3467063.68521418</v>
      </c>
      <c r="H213">
        <v>7.9085496130908899</v>
      </c>
      <c r="I213">
        <v>1163330.3452187099</v>
      </c>
      <c r="J213">
        <v>0</v>
      </c>
    </row>
    <row r="214" spans="1:10" x14ac:dyDescent="0.2">
      <c r="A214" s="1">
        <v>39083</v>
      </c>
      <c r="B214">
        <v>175126.47</v>
      </c>
      <c r="C214">
        <v>20785199.859999999</v>
      </c>
      <c r="D214">
        <v>20960326.329999998</v>
      </c>
      <c r="E214">
        <v>20952969.151554301</v>
      </c>
      <c r="F214">
        <v>20</v>
      </c>
      <c r="G214">
        <v>3431417.7115227999</v>
      </c>
      <c r="H214">
        <v>6.4240310248855499</v>
      </c>
      <c r="I214">
        <v>1090564.6866099499</v>
      </c>
      <c r="J214">
        <v>0</v>
      </c>
    </row>
    <row r="215" spans="1:10" x14ac:dyDescent="0.2">
      <c r="A215" s="1">
        <v>39114</v>
      </c>
      <c r="B215">
        <v>204256.42</v>
      </c>
      <c r="C215">
        <v>23829825.780000001</v>
      </c>
      <c r="D215">
        <v>24034082.199999999</v>
      </c>
      <c r="E215">
        <v>24140185.0809226</v>
      </c>
      <c r="F215">
        <v>20</v>
      </c>
      <c r="G215">
        <v>3187283.0760072102</v>
      </c>
      <c r="H215">
        <v>7.8831788170164199</v>
      </c>
      <c r="I215">
        <v>985737.34769235097</v>
      </c>
      <c r="J215">
        <v>0</v>
      </c>
    </row>
    <row r="216" spans="1:10" x14ac:dyDescent="0.2">
      <c r="A216" s="1">
        <v>39142</v>
      </c>
      <c r="B216">
        <v>190814.05</v>
      </c>
      <c r="C216">
        <v>27671613.239999998</v>
      </c>
      <c r="D216">
        <v>27862427.289999999</v>
      </c>
      <c r="E216">
        <v>27872559.029697198</v>
      </c>
      <c r="F216">
        <v>20</v>
      </c>
      <c r="G216">
        <v>3758706.9102976499</v>
      </c>
      <c r="H216">
        <v>7.6890000034891797</v>
      </c>
      <c r="I216">
        <v>1028138.41669624</v>
      </c>
      <c r="J216">
        <v>0</v>
      </c>
    </row>
    <row r="217" spans="1:10" x14ac:dyDescent="0.2">
      <c r="A217" s="1">
        <v>39173</v>
      </c>
      <c r="B217">
        <v>193241.7</v>
      </c>
      <c r="C217">
        <v>27080343.73</v>
      </c>
      <c r="D217">
        <v>27273585.43</v>
      </c>
      <c r="E217">
        <v>27258578.213248901</v>
      </c>
      <c r="F217">
        <v>20</v>
      </c>
      <c r="G217">
        <v>3532409.0062794499</v>
      </c>
      <c r="H217">
        <v>8.0191246601754695</v>
      </c>
      <c r="I217">
        <v>1068249.9588325201</v>
      </c>
      <c r="J217">
        <v>0</v>
      </c>
    </row>
    <row r="218" spans="1:10" x14ac:dyDescent="0.2">
      <c r="A218" s="1">
        <v>39203</v>
      </c>
      <c r="B218">
        <v>195575.72</v>
      </c>
      <c r="C218">
        <v>29717471.41</v>
      </c>
      <c r="D218">
        <v>29913047.129999999</v>
      </c>
      <c r="E218">
        <v>29922788.594122</v>
      </c>
      <c r="F218">
        <v>20</v>
      </c>
      <c r="G218">
        <v>3847360.6544289798</v>
      </c>
      <c r="H218">
        <v>8.0844991414320297</v>
      </c>
      <c r="I218">
        <v>1181195.31338843</v>
      </c>
      <c r="J218">
        <v>0</v>
      </c>
    </row>
    <row r="219" spans="1:10" x14ac:dyDescent="0.2">
      <c r="A219" s="1">
        <v>39234</v>
      </c>
      <c r="B219">
        <v>202715.24</v>
      </c>
      <c r="C219">
        <v>27885381.68</v>
      </c>
      <c r="D219">
        <v>28088096.920000002</v>
      </c>
      <c r="E219">
        <v>28118474.072347499</v>
      </c>
      <c r="F219">
        <v>20</v>
      </c>
      <c r="G219">
        <v>3801646.8529513599</v>
      </c>
      <c r="H219">
        <v>7.6928219033979301</v>
      </c>
      <c r="I219">
        <v>1126918.1070205499</v>
      </c>
      <c r="J219">
        <v>0</v>
      </c>
    </row>
    <row r="220" spans="1:10" x14ac:dyDescent="0.2">
      <c r="A220" s="1">
        <v>39264</v>
      </c>
      <c r="B220">
        <v>149979.32999999999</v>
      </c>
      <c r="C220">
        <v>24944893.370000001</v>
      </c>
      <c r="D220">
        <v>25094872.699999999</v>
      </c>
      <c r="E220">
        <v>24565751.659792699</v>
      </c>
      <c r="F220">
        <v>20</v>
      </c>
      <c r="G220">
        <v>3781746.6914056502</v>
      </c>
      <c r="H220">
        <v>6.7149431241858899</v>
      </c>
      <c r="I220">
        <v>828462.28307438502</v>
      </c>
      <c r="J220">
        <v>0</v>
      </c>
    </row>
    <row r="221" spans="1:10" x14ac:dyDescent="0.2">
      <c r="A221" s="1">
        <v>39295</v>
      </c>
      <c r="B221">
        <v>141149.37</v>
      </c>
      <c r="C221">
        <v>22138443.190000001</v>
      </c>
      <c r="D221">
        <v>22279592.559999999</v>
      </c>
      <c r="E221">
        <v>22272197.1524266</v>
      </c>
      <c r="F221">
        <v>20</v>
      </c>
      <c r="G221">
        <v>3496860.8815262401</v>
      </c>
      <c r="H221">
        <v>6.5871985415370302</v>
      </c>
      <c r="I221">
        <v>762319.74632090598</v>
      </c>
      <c r="J221">
        <v>0</v>
      </c>
    </row>
    <row r="222" spans="1:10" x14ac:dyDescent="0.2">
      <c r="A222" s="1">
        <v>39326</v>
      </c>
      <c r="B222">
        <v>110931.34</v>
      </c>
      <c r="C222">
        <v>20504219.420000002</v>
      </c>
      <c r="D222">
        <v>20615150.760000002</v>
      </c>
      <c r="E222">
        <v>20626483.09076</v>
      </c>
      <c r="F222">
        <v>20</v>
      </c>
      <c r="G222">
        <v>3473362.6859711502</v>
      </c>
      <c r="H222">
        <v>6.1631603739199701</v>
      </c>
      <c r="I222">
        <v>780408.17966958601</v>
      </c>
      <c r="J222">
        <v>0</v>
      </c>
    </row>
    <row r="223" spans="1:10" x14ac:dyDescent="0.2">
      <c r="A223" s="1">
        <v>39356</v>
      </c>
      <c r="B223">
        <v>142897.06</v>
      </c>
      <c r="C223">
        <v>24717855.960000001</v>
      </c>
      <c r="D223">
        <v>24860753.02</v>
      </c>
      <c r="E223">
        <v>24864150.452865999</v>
      </c>
      <c r="F223">
        <v>20</v>
      </c>
      <c r="G223">
        <v>3833954.5812043999</v>
      </c>
      <c r="H223">
        <v>6.7226645331073502</v>
      </c>
      <c r="I223">
        <v>910240.03174123797</v>
      </c>
      <c r="J223">
        <v>0</v>
      </c>
    </row>
    <row r="224" spans="1:10" x14ac:dyDescent="0.2">
      <c r="A224" s="1">
        <v>39387</v>
      </c>
      <c r="B224">
        <v>152354.49</v>
      </c>
      <c r="C224">
        <v>26231442.350000001</v>
      </c>
      <c r="D224">
        <v>26383796.84</v>
      </c>
      <c r="E224">
        <v>26388510.684780501</v>
      </c>
      <c r="F224">
        <v>20</v>
      </c>
      <c r="G224">
        <v>3398892.1835635598</v>
      </c>
      <c r="H224">
        <v>8.0136537795502907</v>
      </c>
      <c r="I224">
        <v>849034.50831752003</v>
      </c>
      <c r="J224">
        <v>0</v>
      </c>
    </row>
    <row r="225" spans="1:10" x14ac:dyDescent="0.2">
      <c r="A225" s="1">
        <v>39417</v>
      </c>
      <c r="B225">
        <v>165347.04</v>
      </c>
      <c r="C225">
        <v>28069402.93</v>
      </c>
      <c r="D225">
        <v>28234749.969999999</v>
      </c>
      <c r="E225">
        <v>29002740.465652101</v>
      </c>
      <c r="F225">
        <v>20</v>
      </c>
      <c r="G225">
        <v>3696247.7049747999</v>
      </c>
      <c r="H225">
        <v>8.0847982543294297</v>
      </c>
      <c r="I225">
        <v>880676.52709734405</v>
      </c>
      <c r="J225">
        <v>0</v>
      </c>
    </row>
    <row r="226" spans="1:10" x14ac:dyDescent="0.2">
      <c r="A226" s="1">
        <v>39448</v>
      </c>
      <c r="B226">
        <v>194423.45</v>
      </c>
      <c r="C226">
        <v>29292425.5</v>
      </c>
      <c r="D226">
        <v>29486848.949999999</v>
      </c>
      <c r="E226">
        <v>30396213.3901213</v>
      </c>
      <c r="F226">
        <v>20</v>
      </c>
      <c r="G226">
        <v>3730716.59485282</v>
      </c>
      <c r="H226">
        <v>8.3794344840818393</v>
      </c>
      <c r="I226">
        <v>865081.895124787</v>
      </c>
      <c r="J226">
        <v>0</v>
      </c>
    </row>
    <row r="227" spans="1:10" x14ac:dyDescent="0.2">
      <c r="A227" s="1">
        <v>39479</v>
      </c>
      <c r="B227">
        <v>161840.10999999999</v>
      </c>
      <c r="C227">
        <v>30207845.710000001</v>
      </c>
      <c r="D227">
        <v>30369685.82</v>
      </c>
      <c r="E227">
        <v>30331711.019090898</v>
      </c>
      <c r="F227">
        <v>20</v>
      </c>
      <c r="G227">
        <v>3481908.9951343099</v>
      </c>
      <c r="H227">
        <v>8.9245190019159697</v>
      </c>
      <c r="I227">
        <v>742651.97092738305</v>
      </c>
      <c r="J227">
        <v>0</v>
      </c>
    </row>
    <row r="228" spans="1:10" x14ac:dyDescent="0.2">
      <c r="A228" s="1">
        <v>39508</v>
      </c>
      <c r="B228">
        <v>193580.78</v>
      </c>
      <c r="C228">
        <v>35948887.140000001</v>
      </c>
      <c r="D228">
        <v>36142467.920000002</v>
      </c>
      <c r="E228">
        <v>36159656.564420797</v>
      </c>
      <c r="F228">
        <v>20</v>
      </c>
      <c r="G228">
        <v>3754457.7083301698</v>
      </c>
      <c r="H228">
        <v>9.8720761925536493</v>
      </c>
      <c r="I228">
        <v>904635.99393502204</v>
      </c>
      <c r="J228">
        <v>0</v>
      </c>
    </row>
    <row r="229" spans="1:10" x14ac:dyDescent="0.2">
      <c r="A229" s="1">
        <v>39539</v>
      </c>
      <c r="B229">
        <v>278472.51</v>
      </c>
      <c r="C229">
        <v>37207911.299999997</v>
      </c>
      <c r="D229">
        <v>37486383.810000002</v>
      </c>
      <c r="E229">
        <v>37487292.0625128</v>
      </c>
      <c r="F229">
        <v>20</v>
      </c>
      <c r="G229">
        <v>3601038.3554089</v>
      </c>
      <c r="H229">
        <v>10.6751759952034</v>
      </c>
      <c r="I229">
        <v>954426.14695503702</v>
      </c>
      <c r="J229">
        <v>0</v>
      </c>
    </row>
    <row r="230" spans="1:10" x14ac:dyDescent="0.2">
      <c r="A230" s="1">
        <v>39569</v>
      </c>
      <c r="B230">
        <v>363741.35</v>
      </c>
      <c r="C230">
        <v>50508546.520000003</v>
      </c>
      <c r="D230">
        <v>50872287.869999997</v>
      </c>
      <c r="E230">
        <v>50930039.084414601</v>
      </c>
      <c r="F230">
        <v>20</v>
      </c>
      <c r="G230">
        <v>4320099.2010811502</v>
      </c>
      <c r="H230">
        <v>11.992701605190501</v>
      </c>
      <c r="I230">
        <v>879621.53897376405</v>
      </c>
      <c r="J230">
        <v>0</v>
      </c>
    </row>
    <row r="231" spans="1:10" x14ac:dyDescent="0.2">
      <c r="A231" s="1">
        <v>39600</v>
      </c>
      <c r="B231">
        <v>393421.6</v>
      </c>
      <c r="C231">
        <v>55749983.310000002</v>
      </c>
      <c r="D231">
        <v>56143404.909999996</v>
      </c>
      <c r="E231">
        <v>37445144.416812897</v>
      </c>
      <c r="F231">
        <v>20</v>
      </c>
      <c r="G231">
        <v>4358968.2792846598</v>
      </c>
      <c r="H231">
        <v>8.7918107812123694</v>
      </c>
      <c r="I231">
        <v>878079.89596476394</v>
      </c>
      <c r="J231">
        <v>0</v>
      </c>
    </row>
    <row r="232" spans="1:10" x14ac:dyDescent="0.2">
      <c r="A232" s="1">
        <v>39630</v>
      </c>
      <c r="B232">
        <v>339546.96</v>
      </c>
      <c r="C232">
        <v>57710399.009999998</v>
      </c>
      <c r="D232">
        <v>58049945.969999999</v>
      </c>
      <c r="E232">
        <v>58048315.080166399</v>
      </c>
      <c r="F232">
        <v>20</v>
      </c>
      <c r="G232">
        <v>4639414.5826604404</v>
      </c>
      <c r="H232">
        <v>12.7504006115837</v>
      </c>
      <c r="I232">
        <v>1106079.4519779801</v>
      </c>
      <c r="J232">
        <v>0</v>
      </c>
    </row>
    <row r="233" spans="1:10" x14ac:dyDescent="0.2">
      <c r="A233" s="1">
        <v>39661</v>
      </c>
      <c r="B233">
        <v>148458.48000000001</v>
      </c>
      <c r="C233">
        <v>37978763.619999997</v>
      </c>
      <c r="D233">
        <v>38127222.100000001</v>
      </c>
      <c r="E233">
        <v>38127734.409976304</v>
      </c>
      <c r="F233">
        <v>20</v>
      </c>
      <c r="G233">
        <v>4254048.2048297198</v>
      </c>
      <c r="H233">
        <v>9.2092910267715293</v>
      </c>
      <c r="I233">
        <v>1049033.55021551</v>
      </c>
      <c r="J233">
        <v>0</v>
      </c>
    </row>
    <row r="234" spans="1:10" x14ac:dyDescent="0.2">
      <c r="A234" s="1">
        <v>39692</v>
      </c>
      <c r="B234">
        <v>113303.51</v>
      </c>
      <c r="C234">
        <v>13482057.140000001</v>
      </c>
      <c r="D234">
        <v>13595360.65</v>
      </c>
      <c r="E234">
        <v>13456449.658488501</v>
      </c>
      <c r="F234">
        <v>20</v>
      </c>
      <c r="G234">
        <v>1642121.1776660201</v>
      </c>
      <c r="H234">
        <v>8.4602056970426691</v>
      </c>
      <c r="I234">
        <v>436233.28403592098</v>
      </c>
      <c r="J234">
        <v>0</v>
      </c>
    </row>
    <row r="235" spans="1:10" x14ac:dyDescent="0.2">
      <c r="A235" s="1">
        <v>39722</v>
      </c>
      <c r="B235">
        <v>226040.71</v>
      </c>
      <c r="C235">
        <v>24315782.670000002</v>
      </c>
      <c r="D235">
        <v>24541823.379999999</v>
      </c>
      <c r="E235">
        <v>24516246.8864257</v>
      </c>
      <c r="F235">
        <v>20</v>
      </c>
      <c r="G235">
        <v>3450697.9705383801</v>
      </c>
      <c r="H235">
        <v>7.37356156010111</v>
      </c>
      <c r="I235">
        <v>927687.02465500101</v>
      </c>
      <c r="J235">
        <v>0</v>
      </c>
    </row>
    <row r="236" spans="1:10" x14ac:dyDescent="0.2">
      <c r="A236" s="1">
        <v>39753</v>
      </c>
      <c r="B236">
        <v>253728.78</v>
      </c>
      <c r="C236">
        <v>25399464.870000001</v>
      </c>
      <c r="D236">
        <v>25653193.649999999</v>
      </c>
      <c r="E236">
        <v>25735619.900881</v>
      </c>
      <c r="F236">
        <v>20</v>
      </c>
      <c r="G236">
        <v>3823545.4159350898</v>
      </c>
      <c r="H236">
        <v>6.9644581670334302</v>
      </c>
      <c r="I236">
        <v>893302.19815142802</v>
      </c>
      <c r="J236">
        <v>0</v>
      </c>
    </row>
    <row r="237" spans="1:10" x14ac:dyDescent="0.2">
      <c r="A237" s="1">
        <v>39783</v>
      </c>
      <c r="B237">
        <v>236172.11</v>
      </c>
      <c r="C237">
        <v>19731165.34</v>
      </c>
      <c r="D237">
        <v>19967337.449999999</v>
      </c>
      <c r="E237">
        <v>19982437.0653922</v>
      </c>
      <c r="F237">
        <v>20</v>
      </c>
      <c r="G237">
        <v>3184282.9857755699</v>
      </c>
      <c r="H237">
        <v>6.5227008177813603</v>
      </c>
      <c r="I237">
        <v>787688.16997339705</v>
      </c>
      <c r="J237">
        <v>0</v>
      </c>
    </row>
    <row r="238" spans="1:10" x14ac:dyDescent="0.2">
      <c r="A238" s="1">
        <v>39814</v>
      </c>
      <c r="B238">
        <v>183694.42</v>
      </c>
      <c r="C238">
        <v>19149213.550000001</v>
      </c>
      <c r="D238">
        <v>19332907.969999999</v>
      </c>
      <c r="E238">
        <v>19305246.322634298</v>
      </c>
      <c r="F238">
        <v>20</v>
      </c>
      <c r="G238">
        <v>3438444.2367176502</v>
      </c>
      <c r="H238">
        <v>5.8785089938159301</v>
      </c>
      <c r="I238">
        <v>907679.04764496605</v>
      </c>
      <c r="J238">
        <v>0</v>
      </c>
    </row>
    <row r="239" spans="1:10" x14ac:dyDescent="0.2">
      <c r="A239" s="1">
        <v>39845</v>
      </c>
      <c r="B239">
        <v>140762.69</v>
      </c>
      <c r="C239">
        <v>14610177.300000001</v>
      </c>
      <c r="D239">
        <v>14750939.99</v>
      </c>
      <c r="E239">
        <v>14961793.710594</v>
      </c>
      <c r="F239">
        <v>20</v>
      </c>
      <c r="G239">
        <v>3579269.6434981502</v>
      </c>
      <c r="H239">
        <v>4.4245692565385202</v>
      </c>
      <c r="I239">
        <v>874932.71488943906</v>
      </c>
      <c r="J239">
        <v>0</v>
      </c>
    </row>
    <row r="240" spans="1:10" x14ac:dyDescent="0.2">
      <c r="A240" s="1">
        <v>39873</v>
      </c>
      <c r="B240">
        <v>172483.23</v>
      </c>
      <c r="C240">
        <v>13519293.109999999</v>
      </c>
      <c r="D240">
        <v>13691776.34</v>
      </c>
      <c r="E240">
        <v>14066299.8028457</v>
      </c>
      <c r="F240">
        <v>20</v>
      </c>
      <c r="G240">
        <v>3520944.6226184801</v>
      </c>
      <c r="H240">
        <v>4.2510659354241902</v>
      </c>
      <c r="I240">
        <v>901467.94288264797</v>
      </c>
      <c r="J240">
        <v>0</v>
      </c>
    </row>
    <row r="241" spans="1:10" x14ac:dyDescent="0.2">
      <c r="A241" s="1">
        <v>39904</v>
      </c>
      <c r="B241">
        <v>113671.79</v>
      </c>
      <c r="C241">
        <v>12040901.01</v>
      </c>
      <c r="D241">
        <v>12154572.800000001</v>
      </c>
      <c r="E241">
        <v>12396159.120420899</v>
      </c>
      <c r="F241">
        <v>20</v>
      </c>
      <c r="G241">
        <v>3511916.9513164898</v>
      </c>
      <c r="H241">
        <v>3.7911277477894401</v>
      </c>
      <c r="I241">
        <v>917966.68164707499</v>
      </c>
      <c r="J241">
        <v>0</v>
      </c>
    </row>
    <row r="242" spans="1:10" x14ac:dyDescent="0.2">
      <c r="A242" s="1">
        <v>39934</v>
      </c>
      <c r="B242">
        <v>124280.8</v>
      </c>
      <c r="C242">
        <v>12922748.310000001</v>
      </c>
      <c r="D242">
        <v>13047029.109999999</v>
      </c>
      <c r="E242">
        <v>13201330.4429045</v>
      </c>
      <c r="F242">
        <v>20</v>
      </c>
      <c r="G242">
        <v>3769963.5557009</v>
      </c>
      <c r="H242">
        <v>3.7301108514953101</v>
      </c>
      <c r="I242">
        <v>861051.52595723001</v>
      </c>
      <c r="J242">
        <v>0</v>
      </c>
    </row>
    <row r="243" spans="1:10" x14ac:dyDescent="0.2">
      <c r="A243" s="1">
        <v>39965</v>
      </c>
      <c r="B243">
        <v>119206.2</v>
      </c>
      <c r="C243">
        <v>12222747.59</v>
      </c>
      <c r="D243">
        <v>12341953.789999999</v>
      </c>
      <c r="E243">
        <v>12452625.2150946</v>
      </c>
      <c r="F243">
        <v>20</v>
      </c>
      <c r="G243">
        <v>3351008.7082273802</v>
      </c>
      <c r="H243">
        <v>3.9686409992924299</v>
      </c>
      <c r="I243">
        <v>846325.33336250705</v>
      </c>
      <c r="J243">
        <v>0</v>
      </c>
    </row>
    <row r="244" spans="1:10" x14ac:dyDescent="0.2">
      <c r="A244" s="1">
        <v>39995</v>
      </c>
      <c r="B244">
        <v>83050.92</v>
      </c>
      <c r="C244">
        <v>11691626.25</v>
      </c>
      <c r="D244">
        <v>11774677.17</v>
      </c>
      <c r="E244">
        <v>11763289.3089677</v>
      </c>
      <c r="F244">
        <v>20</v>
      </c>
      <c r="G244">
        <v>4357713.6781390402</v>
      </c>
      <c r="H244">
        <v>2.9160507337914301</v>
      </c>
      <c r="I244">
        <v>944024.85982260702</v>
      </c>
      <c r="J244">
        <v>0</v>
      </c>
    </row>
    <row r="245" spans="1:10" x14ac:dyDescent="0.2">
      <c r="A245" s="1">
        <v>40026</v>
      </c>
      <c r="B245">
        <v>76460</v>
      </c>
      <c r="C245">
        <v>10569459.74</v>
      </c>
      <c r="D245">
        <v>10645919.74</v>
      </c>
      <c r="E245">
        <v>10647638.799040001</v>
      </c>
      <c r="F245">
        <v>20</v>
      </c>
      <c r="G245">
        <v>3418958.5700597102</v>
      </c>
      <c r="H245">
        <v>3.3955239535511899</v>
      </c>
      <c r="I245">
        <v>961516.92179683899</v>
      </c>
      <c r="J245">
        <v>0</v>
      </c>
    </row>
    <row r="246" spans="1:10" x14ac:dyDescent="0.2">
      <c r="A246" s="1">
        <v>40057</v>
      </c>
      <c r="B246">
        <v>94521.03</v>
      </c>
      <c r="C246">
        <v>8667917.9199999999</v>
      </c>
      <c r="D246">
        <v>8762438.9499999993</v>
      </c>
      <c r="E246">
        <v>8789703.6995650604</v>
      </c>
      <c r="F246">
        <v>20</v>
      </c>
      <c r="G246">
        <v>3143287.55374848</v>
      </c>
      <c r="H246">
        <v>3.07124286755259</v>
      </c>
      <c r="I246">
        <v>864095.78055181203</v>
      </c>
      <c r="J246">
        <v>0</v>
      </c>
    </row>
    <row r="247" spans="1:10" x14ac:dyDescent="0.2">
      <c r="A247" s="1">
        <v>40087</v>
      </c>
      <c r="B247">
        <v>180469.17</v>
      </c>
      <c r="C247">
        <v>12278825.890000001</v>
      </c>
      <c r="D247">
        <v>12459295.060000001</v>
      </c>
      <c r="E247">
        <v>12460804.2541238</v>
      </c>
      <c r="F247">
        <v>20</v>
      </c>
      <c r="G247">
        <v>3296087.82257229</v>
      </c>
      <c r="H247">
        <v>4.0386588974423896</v>
      </c>
      <c r="I247">
        <v>850970.15725922503</v>
      </c>
      <c r="J247">
        <v>0</v>
      </c>
    </row>
    <row r="248" spans="1:10" x14ac:dyDescent="0.2">
      <c r="A248" s="1">
        <v>40118</v>
      </c>
      <c r="B248">
        <v>145712.70000000001</v>
      </c>
      <c r="C248">
        <v>11558513.76</v>
      </c>
      <c r="D248">
        <v>11704226.460000001</v>
      </c>
      <c r="E248">
        <v>11691242.0141125</v>
      </c>
      <c r="F248">
        <v>20</v>
      </c>
      <c r="G248">
        <v>3062273.5011873702</v>
      </c>
      <c r="H248">
        <v>4.2034590121698701</v>
      </c>
      <c r="I248">
        <v>1180899.1321824701</v>
      </c>
      <c r="J248">
        <v>0</v>
      </c>
    </row>
    <row r="249" spans="1:10" x14ac:dyDescent="0.2">
      <c r="A249" s="1">
        <v>40148</v>
      </c>
      <c r="B249">
        <v>196593.85</v>
      </c>
      <c r="C249">
        <v>15052204.65</v>
      </c>
      <c r="D249">
        <v>15248798.5</v>
      </c>
      <c r="E249">
        <v>15351530.4850855</v>
      </c>
      <c r="F249">
        <v>20</v>
      </c>
      <c r="G249">
        <v>3246835.2152069202</v>
      </c>
      <c r="H249">
        <v>4.9788914572069496</v>
      </c>
      <c r="I249">
        <v>814109.63086690905</v>
      </c>
      <c r="J249">
        <v>0</v>
      </c>
    </row>
    <row r="250" spans="1:10" x14ac:dyDescent="0.2">
      <c r="A250" s="1">
        <v>40179</v>
      </c>
      <c r="B250">
        <v>273339.95</v>
      </c>
      <c r="C250">
        <v>17147202.699999999</v>
      </c>
      <c r="D250">
        <v>17420542.649999999</v>
      </c>
      <c r="E250">
        <v>17423768.123401798</v>
      </c>
      <c r="F250">
        <v>20</v>
      </c>
      <c r="G250">
        <v>3115838.4952301602</v>
      </c>
      <c r="H250">
        <v>5.8381782827725797</v>
      </c>
      <c r="I250">
        <v>767052.51207771502</v>
      </c>
      <c r="J250">
        <v>0</v>
      </c>
    </row>
    <row r="251" spans="1:10" x14ac:dyDescent="0.2">
      <c r="A251" s="1">
        <v>40210</v>
      </c>
      <c r="B251">
        <v>206552.52</v>
      </c>
      <c r="C251">
        <v>14248063.77</v>
      </c>
      <c r="D251">
        <v>14454616.289999999</v>
      </c>
      <c r="E251">
        <v>14117695.989097301</v>
      </c>
      <c r="F251">
        <v>20</v>
      </c>
      <c r="G251">
        <v>2709249.6322354199</v>
      </c>
      <c r="H251">
        <v>5.4699121892612101</v>
      </c>
      <c r="I251">
        <v>701661.59801862901</v>
      </c>
      <c r="J251">
        <v>0</v>
      </c>
    </row>
    <row r="252" spans="1:10" x14ac:dyDescent="0.2">
      <c r="A252" s="1">
        <v>40238</v>
      </c>
      <c r="B252">
        <v>170361.12</v>
      </c>
      <c r="C252">
        <v>11524796.369999999</v>
      </c>
      <c r="D252">
        <v>11695157.49</v>
      </c>
      <c r="E252">
        <v>11881760.968352299</v>
      </c>
      <c r="F252">
        <v>20</v>
      </c>
      <c r="G252">
        <v>2606749.0670757201</v>
      </c>
      <c r="H252">
        <v>4.80318878961591</v>
      </c>
      <c r="I252">
        <v>638946.92796746001</v>
      </c>
      <c r="J252">
        <v>0</v>
      </c>
    </row>
    <row r="253" spans="1:10" x14ac:dyDescent="0.2">
      <c r="A253" s="1">
        <v>40269</v>
      </c>
      <c r="B253">
        <v>176834.94</v>
      </c>
      <c r="C253">
        <v>12066162.41</v>
      </c>
      <c r="D253">
        <v>12242997.35</v>
      </c>
      <c r="E253">
        <v>12308917.234237101</v>
      </c>
      <c r="F253">
        <v>20</v>
      </c>
      <c r="G253">
        <v>3145341.4897636799</v>
      </c>
      <c r="H253">
        <v>4.1758151927930802</v>
      </c>
      <c r="I253">
        <v>825447.545240507</v>
      </c>
      <c r="J253">
        <v>0</v>
      </c>
    </row>
    <row r="254" spans="1:10" x14ac:dyDescent="0.2">
      <c r="A254" s="1">
        <v>40299</v>
      </c>
      <c r="B254">
        <v>225580.93</v>
      </c>
      <c r="C254">
        <v>12730137.17</v>
      </c>
      <c r="D254">
        <v>12955718.1</v>
      </c>
      <c r="E254">
        <v>12927044.9575989</v>
      </c>
      <c r="F254">
        <v>20</v>
      </c>
      <c r="G254">
        <v>3115673.0132726198</v>
      </c>
      <c r="H254">
        <v>4.4044655523632601</v>
      </c>
      <c r="I254">
        <v>795829.50178812398</v>
      </c>
      <c r="J254">
        <v>0</v>
      </c>
    </row>
    <row r="255" spans="1:10" x14ac:dyDescent="0.2">
      <c r="A255" s="1">
        <v>40330</v>
      </c>
      <c r="B255">
        <v>276710.75</v>
      </c>
      <c r="C255">
        <v>14504991.66</v>
      </c>
      <c r="D255">
        <v>14781702.41</v>
      </c>
      <c r="E255">
        <v>14781475.901387401</v>
      </c>
      <c r="F255">
        <v>20</v>
      </c>
      <c r="G255">
        <v>3226898.8289640602</v>
      </c>
      <c r="H255">
        <v>4.8333186692940799</v>
      </c>
      <c r="I255">
        <v>815154.452567806</v>
      </c>
      <c r="J255">
        <v>0</v>
      </c>
    </row>
    <row r="256" spans="1:10" x14ac:dyDescent="0.2">
      <c r="A256" s="1">
        <v>40360</v>
      </c>
      <c r="B256">
        <v>335200.3</v>
      </c>
      <c r="C256">
        <v>15676153.039999999</v>
      </c>
      <c r="D256">
        <v>16011353.34</v>
      </c>
      <c r="E256">
        <v>17007695.177645601</v>
      </c>
      <c r="F256">
        <v>20</v>
      </c>
      <c r="G256">
        <v>3603416.7345902501</v>
      </c>
      <c r="H256">
        <v>4.8518343242063997</v>
      </c>
      <c r="I256">
        <v>475485.81965905702</v>
      </c>
      <c r="J256">
        <v>0</v>
      </c>
    </row>
    <row r="257" spans="1:10" x14ac:dyDescent="0.2">
      <c r="A257" s="1">
        <v>40391</v>
      </c>
      <c r="B257">
        <v>326985.15999999997</v>
      </c>
      <c r="C257">
        <v>14605056.050000001</v>
      </c>
      <c r="D257">
        <v>14932041.210000001</v>
      </c>
      <c r="E257">
        <v>14921489.1405658</v>
      </c>
      <c r="F257">
        <v>20</v>
      </c>
      <c r="G257">
        <v>3299601.29664071</v>
      </c>
      <c r="H257">
        <v>4.63324104814299</v>
      </c>
      <c r="I257">
        <v>366359.02953573002</v>
      </c>
      <c r="J257">
        <v>0</v>
      </c>
    </row>
    <row r="258" spans="1:10" x14ac:dyDescent="0.2">
      <c r="A258" s="1">
        <v>40422</v>
      </c>
      <c r="B258">
        <v>154033.45000000001</v>
      </c>
      <c r="C258">
        <v>11605544.369999999</v>
      </c>
      <c r="D258">
        <v>11759577.82</v>
      </c>
      <c r="E258">
        <v>11966910.320000101</v>
      </c>
      <c r="F258">
        <v>20</v>
      </c>
      <c r="G258">
        <v>3054703.3281309102</v>
      </c>
      <c r="H258">
        <v>4.0427549877884799</v>
      </c>
      <c r="I258">
        <v>382506.79601515498</v>
      </c>
      <c r="J258">
        <v>0</v>
      </c>
    </row>
    <row r="259" spans="1:10" x14ac:dyDescent="0.2">
      <c r="A259" s="1">
        <v>40452</v>
      </c>
      <c r="B259">
        <v>249169.29</v>
      </c>
      <c r="C259">
        <v>11246389.609999999</v>
      </c>
      <c r="D259">
        <v>11495558.9</v>
      </c>
      <c r="E259">
        <v>11508804.8453355</v>
      </c>
      <c r="F259">
        <v>20</v>
      </c>
      <c r="G259">
        <v>3151944.3827365199</v>
      </c>
      <c r="H259">
        <v>3.7809241724888598</v>
      </c>
      <c r="I259">
        <v>408457.86169342499</v>
      </c>
      <c r="J259">
        <v>0</v>
      </c>
    </row>
    <row r="260" spans="1:10" x14ac:dyDescent="0.2">
      <c r="A260" s="1">
        <v>40483</v>
      </c>
      <c r="B260">
        <v>270417.90999999997</v>
      </c>
      <c r="C260">
        <v>10058495.67</v>
      </c>
      <c r="D260">
        <v>10328913.58</v>
      </c>
      <c r="E260">
        <v>8804444.1698768009</v>
      </c>
      <c r="F260">
        <v>20</v>
      </c>
      <c r="G260">
        <v>2904288.6859379499</v>
      </c>
      <c r="H260">
        <v>3.1579082910649801</v>
      </c>
      <c r="I260">
        <v>367033.15109286999</v>
      </c>
      <c r="J260">
        <v>0</v>
      </c>
    </row>
    <row r="261" spans="1:10" x14ac:dyDescent="0.2">
      <c r="A261" s="1">
        <v>40513</v>
      </c>
      <c r="B261">
        <v>341627.75</v>
      </c>
      <c r="C261">
        <v>14686881.060000001</v>
      </c>
      <c r="D261">
        <v>15028508.810000001</v>
      </c>
      <c r="E261">
        <v>14989088.6054828</v>
      </c>
      <c r="F261">
        <v>20</v>
      </c>
      <c r="G261">
        <v>3457136.50756909</v>
      </c>
      <c r="H261">
        <v>4.4622529544192702</v>
      </c>
      <c r="I261">
        <v>437528.98924807803</v>
      </c>
      <c r="J261">
        <v>0</v>
      </c>
    </row>
    <row r="262" spans="1:10" x14ac:dyDescent="0.2">
      <c r="A262" s="1">
        <v>40544</v>
      </c>
      <c r="B262">
        <v>316094.64</v>
      </c>
      <c r="C262">
        <v>15312546.34</v>
      </c>
      <c r="D262">
        <v>15628640.98</v>
      </c>
      <c r="E262">
        <v>15628757.619625499</v>
      </c>
      <c r="F262">
        <v>20</v>
      </c>
      <c r="G262">
        <v>3457243.0842013899</v>
      </c>
      <c r="H262">
        <v>4.6398594197140302</v>
      </c>
      <c r="I262">
        <v>412364.27084748802</v>
      </c>
      <c r="J262">
        <v>0</v>
      </c>
    </row>
    <row r="263" spans="1:10" x14ac:dyDescent="0.2">
      <c r="A263" s="1">
        <v>40575</v>
      </c>
      <c r="B263">
        <v>247230.6</v>
      </c>
      <c r="C263">
        <v>13422387.67</v>
      </c>
      <c r="D263">
        <v>13669618.27</v>
      </c>
      <c r="E263">
        <v>13678497.720225601</v>
      </c>
      <c r="F263">
        <v>20</v>
      </c>
      <c r="G263">
        <v>3223437.2451164201</v>
      </c>
      <c r="H263">
        <v>4.3568288453727098</v>
      </c>
      <c r="I263">
        <v>365466.65054637799</v>
      </c>
      <c r="J263">
        <v>0</v>
      </c>
    </row>
    <row r="264" spans="1:10" x14ac:dyDescent="0.2">
      <c r="A264" s="1">
        <v>40603</v>
      </c>
      <c r="B264">
        <v>216211.78</v>
      </c>
      <c r="C264">
        <v>14893724.58</v>
      </c>
      <c r="D264">
        <v>15109936.359999999</v>
      </c>
      <c r="E264">
        <v>15152482.267147901</v>
      </c>
      <c r="F264">
        <v>20</v>
      </c>
      <c r="G264">
        <v>3762696.9150382401</v>
      </c>
      <c r="H264">
        <v>4.1418203555505997</v>
      </c>
      <c r="I264">
        <v>431932.40732495498</v>
      </c>
      <c r="J264">
        <v>0</v>
      </c>
    </row>
    <row r="265" spans="1:10" x14ac:dyDescent="0.2">
      <c r="A265" s="1">
        <v>40634</v>
      </c>
      <c r="B265">
        <v>211471.28</v>
      </c>
      <c r="C265">
        <v>15579333.140000001</v>
      </c>
      <c r="D265">
        <v>15790804.42</v>
      </c>
      <c r="E265">
        <v>15890013.7665741</v>
      </c>
      <c r="F265">
        <v>20</v>
      </c>
      <c r="G265">
        <v>3672049.0705538299</v>
      </c>
      <c r="H265">
        <v>4.4418454343045504</v>
      </c>
      <c r="I265">
        <v>420660.63200771902</v>
      </c>
      <c r="J265">
        <v>0</v>
      </c>
    </row>
    <row r="266" spans="1:10" x14ac:dyDescent="0.2">
      <c r="A266" s="1">
        <v>40664</v>
      </c>
      <c r="B266">
        <v>301260.32</v>
      </c>
      <c r="C266">
        <v>14943290.130000001</v>
      </c>
      <c r="D266">
        <v>15244550.449999999</v>
      </c>
      <c r="E266">
        <v>15416697.2257965</v>
      </c>
      <c r="F266">
        <v>20</v>
      </c>
      <c r="G266">
        <v>3481557.13080739</v>
      </c>
      <c r="H266">
        <v>4.5530259141379803</v>
      </c>
      <c r="I266">
        <v>434922.612321419</v>
      </c>
      <c r="J266">
        <v>0</v>
      </c>
    </row>
    <row r="267" spans="1:10" x14ac:dyDescent="0.2">
      <c r="A267" s="1">
        <v>40695</v>
      </c>
      <c r="B267">
        <v>323791.93</v>
      </c>
      <c r="C267">
        <v>14994467.470000001</v>
      </c>
      <c r="D267">
        <v>15318259.4</v>
      </c>
      <c r="E267">
        <v>15359253.7033295</v>
      </c>
      <c r="F267">
        <v>20</v>
      </c>
      <c r="G267">
        <v>3352562.4752425398</v>
      </c>
      <c r="H267">
        <v>4.7047112893289604</v>
      </c>
      <c r="I267">
        <v>413584.82212473801</v>
      </c>
      <c r="J267">
        <v>0</v>
      </c>
    </row>
    <row r="268" spans="1:10" x14ac:dyDescent="0.2">
      <c r="A268" s="1">
        <v>40725</v>
      </c>
      <c r="B268">
        <v>334613.86</v>
      </c>
      <c r="C268">
        <v>15460597.689999999</v>
      </c>
      <c r="D268">
        <v>15795211.550000001</v>
      </c>
      <c r="E268">
        <v>15828017.6252892</v>
      </c>
      <c r="F268">
        <v>20</v>
      </c>
      <c r="G268">
        <v>3517719.4931378299</v>
      </c>
      <c r="H268">
        <v>4.6218245351182903</v>
      </c>
      <c r="I268">
        <v>430264.63575910399</v>
      </c>
      <c r="J268">
        <v>0</v>
      </c>
    </row>
    <row r="269" spans="1:10" x14ac:dyDescent="0.2">
      <c r="A269" s="1">
        <v>40756</v>
      </c>
      <c r="B269">
        <v>373390.22</v>
      </c>
      <c r="C269">
        <v>15233201.48</v>
      </c>
      <c r="D269">
        <v>15606591.699999999</v>
      </c>
      <c r="E269">
        <v>15882695.5530321</v>
      </c>
      <c r="F269">
        <v>20</v>
      </c>
      <c r="G269">
        <v>3653274.17930101</v>
      </c>
      <c r="H269">
        <v>4.4656268649945501</v>
      </c>
      <c r="I269">
        <v>431463.76724535797</v>
      </c>
      <c r="J269">
        <v>0</v>
      </c>
    </row>
    <row r="270" spans="1:10" x14ac:dyDescent="0.2">
      <c r="A270" s="1">
        <v>40787</v>
      </c>
      <c r="B270">
        <v>502613.16</v>
      </c>
      <c r="C270">
        <v>12669860.85</v>
      </c>
      <c r="D270">
        <v>13172474.01</v>
      </c>
      <c r="E270">
        <v>13172737.1727592</v>
      </c>
      <c r="F270">
        <v>20</v>
      </c>
      <c r="G270">
        <v>3283584.1392127201</v>
      </c>
      <c r="H270">
        <v>4.1456518700787299</v>
      </c>
      <c r="I270">
        <v>439859.55452883098</v>
      </c>
      <c r="J270">
        <v>0</v>
      </c>
    </row>
    <row r="271" spans="1:10" x14ac:dyDescent="0.2">
      <c r="A271" s="1">
        <v>40817</v>
      </c>
      <c r="B271">
        <v>373365.91</v>
      </c>
      <c r="C271">
        <v>13080733.75</v>
      </c>
      <c r="D271">
        <v>13454099.66</v>
      </c>
      <c r="E271">
        <v>13290887.6356689</v>
      </c>
      <c r="F271">
        <v>20</v>
      </c>
      <c r="G271">
        <v>3631482.0895234901</v>
      </c>
      <c r="H271">
        <v>3.7838679494963801</v>
      </c>
      <c r="I271">
        <v>450161.05204922199</v>
      </c>
      <c r="J271">
        <v>0</v>
      </c>
    </row>
    <row r="272" spans="1:10" x14ac:dyDescent="0.2">
      <c r="A272" s="1">
        <v>40848</v>
      </c>
      <c r="B272">
        <v>302351.21999999997</v>
      </c>
      <c r="C272">
        <v>11903874.85</v>
      </c>
      <c r="D272">
        <v>12206226.07</v>
      </c>
      <c r="E272">
        <v>12229048.559080999</v>
      </c>
      <c r="F272">
        <v>20</v>
      </c>
      <c r="G272">
        <v>3589808.3252400798</v>
      </c>
      <c r="H272">
        <v>3.5296173747644701</v>
      </c>
      <c r="I272">
        <v>441601.27776054799</v>
      </c>
      <c r="J272">
        <v>0</v>
      </c>
    </row>
    <row r="273" spans="1:10" x14ac:dyDescent="0.2">
      <c r="A273" s="1">
        <v>40878</v>
      </c>
      <c r="B273">
        <v>169755.67</v>
      </c>
      <c r="C273">
        <v>12236496.140000001</v>
      </c>
      <c r="D273">
        <v>12406251.810000001</v>
      </c>
      <c r="E273">
        <v>12395500.533753799</v>
      </c>
      <c r="F273">
        <v>20</v>
      </c>
      <c r="G273">
        <v>3704364.8622238501</v>
      </c>
      <c r="H273">
        <v>3.4715391457311302</v>
      </c>
      <c r="I273">
        <v>464347.095527169</v>
      </c>
      <c r="J273">
        <v>0</v>
      </c>
    </row>
    <row r="274" spans="1:10" x14ac:dyDescent="0.2">
      <c r="A274" s="1">
        <v>40909</v>
      </c>
      <c r="B274">
        <v>468174.23</v>
      </c>
      <c r="C274">
        <v>10105602.439999999</v>
      </c>
      <c r="D274">
        <v>10573776.67</v>
      </c>
      <c r="E274">
        <v>10574650.789672799</v>
      </c>
      <c r="F274">
        <v>20</v>
      </c>
      <c r="G274">
        <v>3617113.47580782</v>
      </c>
      <c r="H274">
        <v>3.04545843685694</v>
      </c>
      <c r="I274">
        <v>441117.96229502303</v>
      </c>
      <c r="J274">
        <v>0</v>
      </c>
    </row>
    <row r="275" spans="1:10" x14ac:dyDescent="0.2">
      <c r="A275" s="1">
        <v>40940</v>
      </c>
      <c r="B275">
        <v>281476.2</v>
      </c>
      <c r="C275">
        <v>8628450.0800000001</v>
      </c>
      <c r="D275">
        <v>8909926.2799999993</v>
      </c>
      <c r="E275">
        <v>8912186.4545630608</v>
      </c>
      <c r="F275">
        <v>20</v>
      </c>
      <c r="G275">
        <v>3359105.6657841098</v>
      </c>
      <c r="H275">
        <v>2.7547285951192402</v>
      </c>
      <c r="I275">
        <v>341237.97699952801</v>
      </c>
      <c r="J275">
        <v>0</v>
      </c>
    </row>
    <row r="276" spans="1:10" x14ac:dyDescent="0.2">
      <c r="A276" s="1">
        <v>40969</v>
      </c>
      <c r="B276">
        <v>243627.6</v>
      </c>
      <c r="C276">
        <v>8109766.1699999999</v>
      </c>
      <c r="D276">
        <v>8353393.7699999996</v>
      </c>
      <c r="E276">
        <v>8354270.96965981</v>
      </c>
      <c r="F276">
        <v>20</v>
      </c>
      <c r="G276">
        <v>3628030.1824391801</v>
      </c>
      <c r="H276">
        <v>2.4270260389450802</v>
      </c>
      <c r="I276">
        <v>451052.753198797</v>
      </c>
      <c r="J276">
        <v>0</v>
      </c>
    </row>
    <row r="277" spans="1:10" x14ac:dyDescent="0.2">
      <c r="A277" s="1">
        <v>41000</v>
      </c>
      <c r="B277">
        <v>223753.85</v>
      </c>
      <c r="C277">
        <v>7055923.3499999996</v>
      </c>
      <c r="D277">
        <v>7279677.2000000002</v>
      </c>
      <c r="E277">
        <v>7279854.9823594801</v>
      </c>
      <c r="F277">
        <v>20</v>
      </c>
      <c r="G277">
        <v>3557143.1770983501</v>
      </c>
      <c r="H277">
        <v>2.1695907686487899</v>
      </c>
      <c r="I277">
        <v>437690.01743516099</v>
      </c>
      <c r="J277">
        <v>0</v>
      </c>
    </row>
    <row r="278" spans="1:10" x14ac:dyDescent="0.2">
      <c r="A278" s="1">
        <v>41030</v>
      </c>
      <c r="B278">
        <v>226151.53</v>
      </c>
      <c r="C278">
        <v>7981268.5300000003</v>
      </c>
      <c r="D278">
        <v>8207420.0599999996</v>
      </c>
      <c r="E278">
        <v>8274750.2536927201</v>
      </c>
      <c r="F278">
        <v>20</v>
      </c>
      <c r="G278">
        <v>3600786.7327474002</v>
      </c>
      <c r="H278">
        <v>2.41943711430085</v>
      </c>
      <c r="I278">
        <v>437126.80819847202</v>
      </c>
      <c r="J278">
        <v>0</v>
      </c>
    </row>
    <row r="279" spans="1:10" x14ac:dyDescent="0.2">
      <c r="A279" s="1">
        <v>41061</v>
      </c>
      <c r="B279">
        <v>237815.45</v>
      </c>
      <c r="C279">
        <v>8311731.8799999999</v>
      </c>
      <c r="D279">
        <v>8549547.3300000001</v>
      </c>
      <c r="E279">
        <v>8553905.9074394498</v>
      </c>
      <c r="F279">
        <v>20</v>
      </c>
      <c r="G279">
        <v>3558328.3891504901</v>
      </c>
      <c r="H279">
        <v>2.5241000184593698</v>
      </c>
      <c r="I279">
        <v>427670.84529982298</v>
      </c>
      <c r="J279">
        <v>0</v>
      </c>
    </row>
    <row r="280" spans="1:10" x14ac:dyDescent="0.2">
      <c r="A280" s="1">
        <v>41091</v>
      </c>
      <c r="B280">
        <v>321564.11</v>
      </c>
      <c r="C280">
        <v>10438035.48</v>
      </c>
      <c r="D280">
        <v>10759599.59</v>
      </c>
      <c r="E280">
        <v>10759292.505640499</v>
      </c>
      <c r="F280">
        <v>20</v>
      </c>
      <c r="G280">
        <v>3746938.1706518601</v>
      </c>
      <c r="H280">
        <v>2.9752629261970198</v>
      </c>
      <c r="I280">
        <v>388833.72025248199</v>
      </c>
      <c r="J280">
        <v>0</v>
      </c>
    </row>
    <row r="281" spans="1:10" x14ac:dyDescent="0.2">
      <c r="A281" s="1">
        <v>41122</v>
      </c>
      <c r="B281">
        <v>292149.01</v>
      </c>
      <c r="C281">
        <v>9174579.2699999996</v>
      </c>
      <c r="D281">
        <v>9466728.2799999993</v>
      </c>
      <c r="E281">
        <v>9467178.9416399691</v>
      </c>
      <c r="F281">
        <v>20</v>
      </c>
      <c r="G281">
        <v>3227504.5235491302</v>
      </c>
      <c r="H281">
        <v>3.03823024628994</v>
      </c>
      <c r="I281">
        <v>338722.92184463202</v>
      </c>
      <c r="J281">
        <v>0</v>
      </c>
    </row>
    <row r="282" spans="1:10" x14ac:dyDescent="0.2">
      <c r="A282" s="1">
        <v>41153</v>
      </c>
      <c r="B282">
        <v>252309.98</v>
      </c>
      <c r="C282">
        <v>9222832.5199999996</v>
      </c>
      <c r="D282">
        <v>9475142.5</v>
      </c>
      <c r="E282">
        <v>9476965.7128662709</v>
      </c>
      <c r="F282">
        <v>20</v>
      </c>
      <c r="G282">
        <v>3467157.3585043098</v>
      </c>
      <c r="H282">
        <v>2.8383810933715101</v>
      </c>
      <c r="I282">
        <v>364148.18125630799</v>
      </c>
      <c r="J282">
        <v>0</v>
      </c>
    </row>
    <row r="283" spans="1:10" x14ac:dyDescent="0.2">
      <c r="A283" s="1">
        <v>41183</v>
      </c>
      <c r="B283">
        <v>304847.94</v>
      </c>
      <c r="C283">
        <v>12003645.84</v>
      </c>
      <c r="D283">
        <v>12308493.779999999</v>
      </c>
      <c r="E283">
        <v>12309460.876021201</v>
      </c>
      <c r="F283">
        <v>20</v>
      </c>
      <c r="G283">
        <v>3830897.53566849</v>
      </c>
      <c r="H283">
        <v>3.3197557909036299</v>
      </c>
      <c r="I283">
        <v>408183.40237273101</v>
      </c>
      <c r="J283">
        <v>0</v>
      </c>
    </row>
    <row r="284" spans="1:10" x14ac:dyDescent="0.2">
      <c r="A284" s="1">
        <v>41214</v>
      </c>
      <c r="B284">
        <v>358585.31</v>
      </c>
      <c r="C284">
        <v>13351238.130000001</v>
      </c>
      <c r="D284">
        <v>13709823.439999999</v>
      </c>
      <c r="E284">
        <v>13710941.5858506</v>
      </c>
      <c r="F284">
        <v>20</v>
      </c>
      <c r="G284">
        <v>4019006.0722573199</v>
      </c>
      <c r="H284">
        <v>3.5158333854480799</v>
      </c>
      <c r="I284">
        <v>419214.13931027002</v>
      </c>
      <c r="J284">
        <v>0</v>
      </c>
    </row>
    <row r="285" spans="1:10" x14ac:dyDescent="0.2">
      <c r="A285" s="1">
        <v>41244</v>
      </c>
      <c r="B285">
        <v>363268.68</v>
      </c>
      <c r="C285">
        <v>13788364.779999999</v>
      </c>
      <c r="D285">
        <v>14151633.460000001</v>
      </c>
      <c r="E285">
        <v>14151629.355746601</v>
      </c>
      <c r="F285">
        <v>20</v>
      </c>
      <c r="G285">
        <v>4127804.4652244998</v>
      </c>
      <c r="H285">
        <v>3.532698213288</v>
      </c>
      <c r="I285">
        <v>430658.10335421201</v>
      </c>
      <c r="J285">
        <v>0</v>
      </c>
    </row>
    <row r="286" spans="1:10" x14ac:dyDescent="0.2">
      <c r="A286" s="1">
        <v>41275</v>
      </c>
      <c r="B286">
        <v>312637.11</v>
      </c>
      <c r="C286">
        <v>12561616.85</v>
      </c>
      <c r="D286">
        <v>12874253.960000001</v>
      </c>
      <c r="E286">
        <v>12872749.8911021</v>
      </c>
      <c r="F286">
        <v>20</v>
      </c>
      <c r="G286">
        <v>4093225.29327873</v>
      </c>
      <c r="H286">
        <v>3.2550567241236799</v>
      </c>
      <c r="I286">
        <v>450930.62313793902</v>
      </c>
      <c r="J286">
        <v>0</v>
      </c>
    </row>
    <row r="287" spans="1:10" x14ac:dyDescent="0.2">
      <c r="A287" s="1">
        <v>41306</v>
      </c>
      <c r="B287">
        <v>318061.08</v>
      </c>
      <c r="C287">
        <v>11075630.560000001</v>
      </c>
      <c r="D287">
        <v>11393691.640000001</v>
      </c>
      <c r="E287">
        <v>11393595.431041799</v>
      </c>
      <c r="F287">
        <v>20</v>
      </c>
      <c r="G287">
        <v>3546414.58205608</v>
      </c>
      <c r="H287">
        <v>3.3306125852024802</v>
      </c>
      <c r="I287">
        <v>418137.60829982499</v>
      </c>
      <c r="J287">
        <v>0</v>
      </c>
    </row>
    <row r="288" spans="1:10" x14ac:dyDescent="0.2">
      <c r="A288" s="1">
        <v>41334</v>
      </c>
      <c r="B288">
        <v>375436.99</v>
      </c>
      <c r="C288">
        <v>13958447.91</v>
      </c>
      <c r="D288">
        <v>14333884.9</v>
      </c>
      <c r="E288">
        <v>14333898.660971301</v>
      </c>
      <c r="F288">
        <v>20</v>
      </c>
      <c r="G288">
        <v>4008430.0624392801</v>
      </c>
      <c r="H288">
        <v>3.69573528824032</v>
      </c>
      <c r="I288">
        <v>480197.77122890297</v>
      </c>
      <c r="J288">
        <v>0</v>
      </c>
    </row>
    <row r="289" spans="1:10" x14ac:dyDescent="0.2">
      <c r="A289" s="1">
        <v>41365</v>
      </c>
      <c r="B289">
        <v>458773.56</v>
      </c>
      <c r="C289">
        <v>13743707.42</v>
      </c>
      <c r="D289">
        <v>14202480.98</v>
      </c>
      <c r="E289">
        <v>14203163.3479254</v>
      </c>
      <c r="F289">
        <v>20</v>
      </c>
      <c r="G289">
        <v>3525685.60561101</v>
      </c>
      <c r="H289">
        <v>4.1418875178669996</v>
      </c>
      <c r="I289">
        <v>399829.853878138</v>
      </c>
      <c r="J289">
        <v>0</v>
      </c>
    </row>
    <row r="290" spans="1:10" x14ac:dyDescent="0.2">
      <c r="A290" s="1">
        <v>41395</v>
      </c>
      <c r="B290">
        <v>478307.5</v>
      </c>
      <c r="C290">
        <v>15854975.810000001</v>
      </c>
      <c r="D290">
        <v>16333283.310000001</v>
      </c>
      <c r="E290">
        <v>16333296.244507199</v>
      </c>
      <c r="F290">
        <v>20</v>
      </c>
      <c r="G290">
        <v>4079677.0330230999</v>
      </c>
      <c r="H290">
        <v>4.1204857645397102</v>
      </c>
      <c r="I290">
        <v>476954.89398411597</v>
      </c>
      <c r="J290">
        <v>0</v>
      </c>
    </row>
    <row r="291" spans="1:10" x14ac:dyDescent="0.2">
      <c r="A291" s="1">
        <v>41426</v>
      </c>
      <c r="B291">
        <v>169836.47</v>
      </c>
      <c r="C291">
        <v>13714804.539999999</v>
      </c>
      <c r="D291">
        <v>13884641.01</v>
      </c>
      <c r="E291">
        <v>13886377.8359232</v>
      </c>
      <c r="F291">
        <v>20</v>
      </c>
      <c r="G291">
        <v>3595577.1880816598</v>
      </c>
      <c r="H291">
        <v>3.9834006667589898</v>
      </c>
      <c r="I291">
        <v>436246.73246471398</v>
      </c>
      <c r="J291">
        <v>0</v>
      </c>
    </row>
    <row r="292" spans="1:10" x14ac:dyDescent="0.2">
      <c r="A292" s="1">
        <v>41456</v>
      </c>
      <c r="B292">
        <v>458384.33</v>
      </c>
      <c r="C292">
        <v>12867527.9</v>
      </c>
      <c r="D292">
        <v>13325912.23</v>
      </c>
      <c r="E292">
        <v>13329228.6905191</v>
      </c>
      <c r="F292">
        <v>20</v>
      </c>
      <c r="G292">
        <v>3742260.6321449</v>
      </c>
      <c r="H292">
        <v>3.66080469983992</v>
      </c>
      <c r="I292">
        <v>370456.61966285901</v>
      </c>
      <c r="J292">
        <v>0</v>
      </c>
    </row>
    <row r="293" spans="1:10" x14ac:dyDescent="0.2">
      <c r="A293" s="1">
        <v>41487</v>
      </c>
      <c r="B293">
        <v>420813.69</v>
      </c>
      <c r="C293">
        <v>11695657.130000001</v>
      </c>
      <c r="D293">
        <v>12116470.82</v>
      </c>
      <c r="E293">
        <v>12116384.6570384</v>
      </c>
      <c r="F293">
        <v>20</v>
      </c>
      <c r="G293">
        <v>3610103.02978421</v>
      </c>
      <c r="H293">
        <v>3.45958737618359</v>
      </c>
      <c r="I293">
        <v>373082.21152521699</v>
      </c>
      <c r="J293">
        <v>0</v>
      </c>
    </row>
    <row r="294" spans="1:10" x14ac:dyDescent="0.2">
      <c r="A294" s="1">
        <v>41518</v>
      </c>
      <c r="B294">
        <v>416613.61</v>
      </c>
      <c r="C294">
        <v>12527396.68</v>
      </c>
      <c r="D294">
        <v>12944010.289999999</v>
      </c>
      <c r="E294">
        <v>12943986.838532999</v>
      </c>
      <c r="F294">
        <v>20</v>
      </c>
      <c r="G294">
        <v>3680030.0741885202</v>
      </c>
      <c r="H294">
        <v>3.6136799484436</v>
      </c>
      <c r="I294">
        <v>354464.05023150501</v>
      </c>
      <c r="J294">
        <v>0</v>
      </c>
    </row>
    <row r="295" spans="1:10" x14ac:dyDescent="0.2">
      <c r="A295" s="1">
        <v>41548</v>
      </c>
      <c r="B295">
        <v>404593.44</v>
      </c>
      <c r="C295">
        <v>11477231.84</v>
      </c>
      <c r="D295">
        <v>11881825.279999999</v>
      </c>
      <c r="E295">
        <v>11883187.614977</v>
      </c>
      <c r="F295">
        <v>20</v>
      </c>
      <c r="G295">
        <v>3362189.97220397</v>
      </c>
      <c r="H295">
        <v>3.6331332982653302</v>
      </c>
      <c r="I295">
        <v>332096.728130995</v>
      </c>
      <c r="J295">
        <v>0</v>
      </c>
    </row>
    <row r="296" spans="1:10" x14ac:dyDescent="0.2">
      <c r="A296" s="1">
        <v>41579</v>
      </c>
      <c r="B296">
        <v>370454.83</v>
      </c>
      <c r="C296">
        <v>11078498.210000001</v>
      </c>
      <c r="D296">
        <v>11448953.039999999</v>
      </c>
      <c r="E296">
        <v>11448052.7809212</v>
      </c>
      <c r="F296">
        <v>20</v>
      </c>
      <c r="G296">
        <v>3304175.3457023799</v>
      </c>
      <c r="H296">
        <v>3.5624472636662299</v>
      </c>
      <c r="I296">
        <v>322897.63804967201</v>
      </c>
      <c r="J296">
        <v>0</v>
      </c>
    </row>
    <row r="297" spans="1:10" x14ac:dyDescent="0.2">
      <c r="A297" s="1">
        <v>41609</v>
      </c>
      <c r="B297">
        <v>388861.85</v>
      </c>
      <c r="C297">
        <v>13364362.68</v>
      </c>
      <c r="D297">
        <v>13753224.529999999</v>
      </c>
      <c r="E297">
        <v>13753432.425357999</v>
      </c>
      <c r="F297">
        <v>20</v>
      </c>
      <c r="G297">
        <v>3474098.4942534398</v>
      </c>
      <c r="H297">
        <v>4.0559380276030499</v>
      </c>
      <c r="I297">
        <v>337295.76912299998</v>
      </c>
      <c r="J297">
        <v>0</v>
      </c>
    </row>
    <row r="298" spans="1:10" x14ac:dyDescent="0.2">
      <c r="A298" s="1">
        <v>41640</v>
      </c>
      <c r="B298">
        <v>160985.03</v>
      </c>
      <c r="C298">
        <v>13895101.84</v>
      </c>
      <c r="D298">
        <v>14056086.869999999</v>
      </c>
      <c r="E298">
        <v>14074334.6331995</v>
      </c>
      <c r="F298">
        <v>20</v>
      </c>
      <c r="G298">
        <v>3175486.4443311798</v>
      </c>
      <c r="H298">
        <v>4.5300673234462296</v>
      </c>
      <c r="I298">
        <v>310832.74431157002</v>
      </c>
      <c r="J298">
        <v>0</v>
      </c>
    </row>
    <row r="299" spans="1:10" x14ac:dyDescent="0.2">
      <c r="A299" s="1">
        <v>41671</v>
      </c>
      <c r="B299">
        <v>182143.39</v>
      </c>
      <c r="C299">
        <v>16591329.48</v>
      </c>
      <c r="D299">
        <v>16773472.869999999</v>
      </c>
      <c r="E299">
        <v>16797244.187462199</v>
      </c>
      <c r="F299">
        <v>20</v>
      </c>
      <c r="G299">
        <v>2995965.2864949</v>
      </c>
      <c r="H299">
        <v>5.7060887600965602</v>
      </c>
      <c r="I299">
        <v>297999.65944584698</v>
      </c>
      <c r="J299">
        <v>0</v>
      </c>
    </row>
    <row r="300" spans="1:10" x14ac:dyDescent="0.2">
      <c r="A300" s="1">
        <v>41699</v>
      </c>
      <c r="B300">
        <v>214965.52</v>
      </c>
      <c r="C300">
        <v>15755347</v>
      </c>
      <c r="D300">
        <v>15970312.52</v>
      </c>
      <c r="E300">
        <v>15988978.1450138</v>
      </c>
      <c r="F300">
        <v>20</v>
      </c>
      <c r="G300">
        <v>3399528.58792054</v>
      </c>
      <c r="H300">
        <v>4.8025914534592697</v>
      </c>
      <c r="I300">
        <v>337568.79712386598</v>
      </c>
      <c r="J300">
        <v>0</v>
      </c>
    </row>
    <row r="301" spans="1:10" x14ac:dyDescent="0.2">
      <c r="A301" s="1">
        <v>41730</v>
      </c>
      <c r="B301">
        <v>139539.84</v>
      </c>
      <c r="C301">
        <v>14794405.970000001</v>
      </c>
      <c r="D301">
        <v>14933945.810000001</v>
      </c>
      <c r="E301">
        <v>14952267.4311752</v>
      </c>
      <c r="F301">
        <v>20</v>
      </c>
      <c r="G301">
        <v>3312239.61665005</v>
      </c>
      <c r="H301">
        <v>4.6055737252195099</v>
      </c>
      <c r="I301">
        <v>302496.31889934803</v>
      </c>
      <c r="J301">
        <v>0</v>
      </c>
    </row>
    <row r="302" spans="1:10" x14ac:dyDescent="0.2">
      <c r="A302" s="1">
        <v>41760</v>
      </c>
      <c r="B302">
        <v>195073.59</v>
      </c>
      <c r="C302">
        <v>15670300.52</v>
      </c>
      <c r="D302">
        <v>15865374.109999999</v>
      </c>
      <c r="E302">
        <v>15865374.9838106</v>
      </c>
      <c r="F302">
        <v>20</v>
      </c>
      <c r="G302">
        <v>3528015.2338703698</v>
      </c>
      <c r="H302">
        <v>4.5967451172005198</v>
      </c>
      <c r="I302">
        <v>352011.81589212699</v>
      </c>
      <c r="J302">
        <v>0</v>
      </c>
    </row>
    <row r="303" spans="1:10" x14ac:dyDescent="0.2">
      <c r="A303" s="1">
        <v>41791</v>
      </c>
      <c r="B303">
        <v>150446.85</v>
      </c>
      <c r="C303">
        <v>14596015.09</v>
      </c>
      <c r="D303">
        <v>14746461.939999999</v>
      </c>
      <c r="E303">
        <v>14746461.799117099</v>
      </c>
      <c r="F303">
        <v>20</v>
      </c>
      <c r="G303">
        <v>3270935.4116104501</v>
      </c>
      <c r="H303">
        <v>4.6095007638012504</v>
      </c>
      <c r="I303">
        <v>330917.47904575802</v>
      </c>
      <c r="J303">
        <v>0</v>
      </c>
    </row>
    <row r="304" spans="1:10" x14ac:dyDescent="0.2">
      <c r="A304" s="1">
        <v>41821</v>
      </c>
      <c r="B304">
        <v>167204.10999999999</v>
      </c>
      <c r="C304">
        <v>11924506.859999999</v>
      </c>
      <c r="D304">
        <v>12091710.970000001</v>
      </c>
      <c r="E304">
        <v>12091027.035923</v>
      </c>
      <c r="F304">
        <v>20</v>
      </c>
      <c r="G304">
        <v>2989140.2337553999</v>
      </c>
      <c r="H304">
        <v>4.1788585137808303</v>
      </c>
      <c r="I304">
        <v>400167.07879052398</v>
      </c>
      <c r="J304">
        <v>0</v>
      </c>
    </row>
    <row r="305" spans="1:10" x14ac:dyDescent="0.2">
      <c r="A305" s="1">
        <v>41852</v>
      </c>
      <c r="B305">
        <v>166877.34</v>
      </c>
      <c r="C305">
        <v>12372945.67</v>
      </c>
      <c r="D305">
        <v>12539823.01</v>
      </c>
      <c r="E305">
        <v>12539885.0560125</v>
      </c>
      <c r="F305">
        <v>20</v>
      </c>
      <c r="G305">
        <v>3391804.4075027499</v>
      </c>
      <c r="H305">
        <v>3.8301899015910199</v>
      </c>
      <c r="I305">
        <v>451369.93377642398</v>
      </c>
      <c r="J305">
        <v>0</v>
      </c>
    </row>
    <row r="306" spans="1:10" x14ac:dyDescent="0.2">
      <c r="A306" s="1">
        <v>41883</v>
      </c>
      <c r="B306">
        <v>147147.92000000001</v>
      </c>
      <c r="C306">
        <v>12644941.359999999</v>
      </c>
      <c r="D306">
        <v>12792089.279999999</v>
      </c>
      <c r="E306">
        <v>12792088.0594714</v>
      </c>
      <c r="F306">
        <v>20</v>
      </c>
      <c r="G306">
        <v>3376579.7684219</v>
      </c>
      <c r="H306">
        <v>3.92481742580993</v>
      </c>
      <c r="I306">
        <v>460371.05526813603</v>
      </c>
      <c r="J306">
        <v>0</v>
      </c>
    </row>
    <row r="307" spans="1:10" x14ac:dyDescent="0.2">
      <c r="A307" s="1">
        <v>41913</v>
      </c>
      <c r="B307">
        <v>143777.66</v>
      </c>
      <c r="C307">
        <v>12072847.710000001</v>
      </c>
      <c r="D307">
        <v>12216625.369999999</v>
      </c>
      <c r="E307">
        <v>12216638.8961074</v>
      </c>
      <c r="F307">
        <v>20</v>
      </c>
      <c r="G307">
        <v>3310692.7408417002</v>
      </c>
      <c r="H307">
        <v>3.8345463162709201</v>
      </c>
      <c r="I307">
        <v>478365.75759196503</v>
      </c>
      <c r="J307">
        <v>0</v>
      </c>
    </row>
    <row r="308" spans="1:10" x14ac:dyDescent="0.2">
      <c r="A308" s="1">
        <v>41944</v>
      </c>
      <c r="B308">
        <v>141909.45000000001</v>
      </c>
      <c r="C308">
        <v>12101269</v>
      </c>
      <c r="D308">
        <v>12243178.449999999</v>
      </c>
      <c r="E308">
        <v>12242686.787809599</v>
      </c>
      <c r="F308">
        <v>20</v>
      </c>
      <c r="G308">
        <v>3222731.9720764998</v>
      </c>
      <c r="H308">
        <v>3.9440392982382302</v>
      </c>
      <c r="I308">
        <v>467894.75774888397</v>
      </c>
      <c r="J308">
        <v>0</v>
      </c>
    </row>
    <row r="309" spans="1:10" x14ac:dyDescent="0.2">
      <c r="A309" s="1">
        <v>41974</v>
      </c>
      <c r="B309">
        <v>149436.04</v>
      </c>
      <c r="C309">
        <v>11692102.01</v>
      </c>
      <c r="D309">
        <v>11841538.050000001</v>
      </c>
      <c r="E309">
        <v>11841612.832994901</v>
      </c>
      <c r="F309">
        <v>20</v>
      </c>
      <c r="G309">
        <v>3346153.3989149001</v>
      </c>
      <c r="H309">
        <v>3.6856701928853601</v>
      </c>
      <c r="I309">
        <v>491205.01020774298</v>
      </c>
      <c r="J309">
        <v>0</v>
      </c>
    </row>
    <row r="310" spans="1:10" x14ac:dyDescent="0.2">
      <c r="A310" s="1">
        <v>42005</v>
      </c>
      <c r="B310">
        <v>88399.31</v>
      </c>
      <c r="C310">
        <v>9598886.4000000004</v>
      </c>
      <c r="D310">
        <v>9687285.7100000009</v>
      </c>
      <c r="E310">
        <v>9688004.8206224907</v>
      </c>
      <c r="F310">
        <v>20</v>
      </c>
      <c r="G310">
        <v>3350265.9074513102</v>
      </c>
      <c r="H310">
        <v>3.0377809984892998</v>
      </c>
      <c r="I310">
        <v>489369.29291963897</v>
      </c>
      <c r="J310">
        <v>0</v>
      </c>
    </row>
    <row r="311" spans="1:10" x14ac:dyDescent="0.2">
      <c r="A311" s="1">
        <v>42036</v>
      </c>
      <c r="B311">
        <v>214503.67</v>
      </c>
      <c r="C311">
        <v>6995445.8600000003</v>
      </c>
      <c r="D311">
        <v>7209949.5300000003</v>
      </c>
      <c r="E311">
        <v>7209810.7468878804</v>
      </c>
      <c r="F311">
        <v>20</v>
      </c>
      <c r="G311">
        <v>2690423.9627557299</v>
      </c>
      <c r="H311">
        <v>2.8249318989009899</v>
      </c>
      <c r="I311">
        <v>390453.72706841101</v>
      </c>
      <c r="J311">
        <v>0</v>
      </c>
    </row>
    <row r="312" spans="1:10" x14ac:dyDescent="0.2">
      <c r="A312" s="1">
        <v>42064</v>
      </c>
      <c r="B312">
        <v>276781.34000000003</v>
      </c>
      <c r="C312">
        <v>7307020.7999999998</v>
      </c>
      <c r="D312">
        <v>7583802.1399999997</v>
      </c>
      <c r="E312">
        <v>7583808.2450500298</v>
      </c>
      <c r="F312">
        <v>20</v>
      </c>
      <c r="G312">
        <v>2928791.6931172302</v>
      </c>
      <c r="H312">
        <v>2.7304844573938798</v>
      </c>
      <c r="I312">
        <v>413211.95195086999</v>
      </c>
      <c r="J312">
        <v>0</v>
      </c>
    </row>
    <row r="313" spans="1:10" x14ac:dyDescent="0.2">
      <c r="A313" s="1">
        <v>42095</v>
      </c>
      <c r="B313">
        <v>81557.070000000007</v>
      </c>
      <c r="C313">
        <v>6966741.25</v>
      </c>
      <c r="D313">
        <v>7048298.3200000003</v>
      </c>
      <c r="E313">
        <v>7048300.2269275105</v>
      </c>
      <c r="F313">
        <v>20</v>
      </c>
      <c r="G313">
        <v>2962070.4052778701</v>
      </c>
      <c r="H313">
        <v>2.51732708249755</v>
      </c>
      <c r="I313">
        <v>408199.82454297203</v>
      </c>
      <c r="J313">
        <v>0</v>
      </c>
    </row>
    <row r="314" spans="1:10" x14ac:dyDescent="0.2">
      <c r="A314" s="1">
        <v>42125</v>
      </c>
      <c r="B314">
        <v>235352</v>
      </c>
      <c r="C314">
        <v>7835115.6600000001</v>
      </c>
      <c r="D314">
        <v>8070467.6600000001</v>
      </c>
      <c r="E314">
        <v>8070249.2874763897</v>
      </c>
      <c r="F314">
        <v>20</v>
      </c>
      <c r="G314">
        <v>3149135.12014296</v>
      </c>
      <c r="H314">
        <v>2.7036806157222202</v>
      </c>
      <c r="I314">
        <v>444006.293144194</v>
      </c>
      <c r="J314">
        <v>0</v>
      </c>
    </row>
    <row r="315" spans="1:10" x14ac:dyDescent="0.2">
      <c r="A315" s="1">
        <v>42156</v>
      </c>
      <c r="B315">
        <v>70084.38</v>
      </c>
      <c r="C315">
        <v>7825365.9100000001</v>
      </c>
      <c r="D315">
        <v>7895450.29</v>
      </c>
      <c r="E315">
        <v>7895982.8987591201</v>
      </c>
      <c r="F315">
        <v>20</v>
      </c>
      <c r="G315">
        <v>3085501.6586293802</v>
      </c>
      <c r="H315">
        <v>2.7013817780150999</v>
      </c>
      <c r="I315">
        <v>439135.05789767503</v>
      </c>
      <c r="J315">
        <v>0</v>
      </c>
    </row>
    <row r="316" spans="1:10" x14ac:dyDescent="0.2">
      <c r="A316" s="1">
        <v>42186</v>
      </c>
      <c r="B316">
        <v>206581.47</v>
      </c>
      <c r="C316">
        <v>7695933.2400000002</v>
      </c>
      <c r="D316">
        <v>7902514.71</v>
      </c>
      <c r="E316">
        <v>7914038.9516460802</v>
      </c>
      <c r="F316">
        <v>20</v>
      </c>
      <c r="G316">
        <v>3035384.68040204</v>
      </c>
      <c r="H316">
        <v>2.7436473167163999</v>
      </c>
      <c r="I316">
        <v>413986.08194106899</v>
      </c>
      <c r="J316">
        <v>0</v>
      </c>
    </row>
    <row r="317" spans="1:10" x14ac:dyDescent="0.2">
      <c r="A317" s="1">
        <v>42217</v>
      </c>
      <c r="B317">
        <v>188300.68</v>
      </c>
      <c r="C317">
        <v>7429977.4800000004</v>
      </c>
      <c r="D317">
        <v>7618278.1600000001</v>
      </c>
      <c r="E317">
        <v>7618276.2273699101</v>
      </c>
      <c r="F317">
        <v>20</v>
      </c>
      <c r="G317">
        <v>2931917.7198350001</v>
      </c>
      <c r="H317">
        <v>2.7334829076217102</v>
      </c>
      <c r="I317">
        <v>396070.74635227799</v>
      </c>
      <c r="J317">
        <v>0</v>
      </c>
    </row>
    <row r="318" spans="1:10" x14ac:dyDescent="0.2">
      <c r="A318" s="1">
        <v>42248</v>
      </c>
      <c r="B318">
        <v>181924.04</v>
      </c>
      <c r="C318">
        <v>6294611.1699999999</v>
      </c>
      <c r="D318">
        <v>6476535.21</v>
      </c>
      <c r="E318">
        <v>6476536.2394166701</v>
      </c>
      <c r="F318">
        <v>20</v>
      </c>
      <c r="G318">
        <v>2673192.1181265302</v>
      </c>
      <c r="H318">
        <v>2.5551149162213802</v>
      </c>
      <c r="I318">
        <v>353776.81553385901</v>
      </c>
      <c r="J318">
        <v>0</v>
      </c>
    </row>
    <row r="319" spans="1:10" x14ac:dyDescent="0.2">
      <c r="A319" s="1">
        <v>42278</v>
      </c>
      <c r="B319">
        <v>174375.9</v>
      </c>
      <c r="C319">
        <v>5667601.6200000001</v>
      </c>
      <c r="D319">
        <v>5841977.5199999996</v>
      </c>
      <c r="E319">
        <v>5842148.0461219903</v>
      </c>
      <c r="F319">
        <v>20</v>
      </c>
      <c r="G319">
        <v>2652274.6310160002</v>
      </c>
      <c r="H319">
        <v>2.3354984131585801</v>
      </c>
      <c r="I319">
        <v>352235.14587664697</v>
      </c>
      <c r="J319">
        <v>0</v>
      </c>
    </row>
    <row r="320" spans="1:10" x14ac:dyDescent="0.2">
      <c r="A320" s="1"/>
      <c r="D320"/>
      <c r="G320"/>
    </row>
    <row r="321" spans="1:26" x14ac:dyDescent="0.2">
      <c r="D321" s="28">
        <f>SUM(D178:D320)</f>
        <v>2578127863.8100004</v>
      </c>
      <c r="F321" s="23"/>
      <c r="G321" s="76">
        <f>SUM(G178:G320)</f>
        <v>485802758.333525</v>
      </c>
    </row>
    <row r="322" spans="1:26" x14ac:dyDescent="0.2">
      <c r="D322" s="28">
        <f>+Z179+Z180+Z181+Z182+Z183+Z184+Z185+Z186+Z187+Z188+Z189+Z190</f>
        <v>2578127863.8100004</v>
      </c>
      <c r="G322" s="76">
        <f>+Z195+Z196+Z197+Z198+Z199+Z200+Z201+Z202+Z203+Z204+Z205+Z206</f>
        <v>485802758.33352494</v>
      </c>
    </row>
    <row r="323" spans="1:26" ht="15.75" x14ac:dyDescent="0.25">
      <c r="A323" s="40" t="s">
        <v>2</v>
      </c>
    </row>
    <row r="324" spans="1:26" x14ac:dyDescent="0.2">
      <c r="M324" s="10" t="s">
        <v>87</v>
      </c>
    </row>
    <row r="325" spans="1:26" x14ac:dyDescent="0.2">
      <c r="A325" s="14" t="s">
        <v>76</v>
      </c>
      <c r="B325" s="14" t="s">
        <v>77</v>
      </c>
      <c r="C325" s="14" t="s">
        <v>78</v>
      </c>
      <c r="D325" s="81" t="s">
        <v>7</v>
      </c>
      <c r="E325" s="14" t="s">
        <v>79</v>
      </c>
      <c r="F325" s="14" t="s">
        <v>80</v>
      </c>
      <c r="G325" s="77" t="s">
        <v>81</v>
      </c>
      <c r="H325" s="14" t="s">
        <v>82</v>
      </c>
      <c r="I325" s="14" t="s">
        <v>83</v>
      </c>
      <c r="J325" s="14" t="s">
        <v>84</v>
      </c>
    </row>
    <row r="326" spans="1:26" x14ac:dyDescent="0.2">
      <c r="A326" s="1">
        <v>37987</v>
      </c>
      <c r="B326">
        <v>2394.5300000000002</v>
      </c>
      <c r="C326">
        <v>1295243.95</v>
      </c>
      <c r="D326" s="28">
        <v>1297638.48</v>
      </c>
      <c r="E326">
        <v>1297298.39611493</v>
      </c>
      <c r="F326">
        <v>50</v>
      </c>
      <c r="G326" s="76">
        <v>202396.636995676</v>
      </c>
      <c r="H326">
        <v>6.4126850112469</v>
      </c>
      <c r="I326">
        <v>607.48427401599997</v>
      </c>
      <c r="J326">
        <v>0</v>
      </c>
      <c r="N326" s="9" t="s">
        <v>23</v>
      </c>
      <c r="O326" s="9" t="s">
        <v>24</v>
      </c>
      <c r="P326" s="9" t="s">
        <v>25</v>
      </c>
      <c r="Q326" s="9" t="s">
        <v>26</v>
      </c>
      <c r="R326" s="9" t="s">
        <v>27</v>
      </c>
      <c r="S326" s="9" t="s">
        <v>28</v>
      </c>
      <c r="T326" s="9" t="s">
        <v>29</v>
      </c>
      <c r="U326" s="9" t="s">
        <v>30</v>
      </c>
      <c r="V326" s="9" t="s">
        <v>31</v>
      </c>
      <c r="W326" s="9" t="s">
        <v>32</v>
      </c>
      <c r="X326" s="9" t="s">
        <v>33</v>
      </c>
      <c r="Y326" s="9" t="s">
        <v>34</v>
      </c>
    </row>
    <row r="327" spans="1:26" x14ac:dyDescent="0.2">
      <c r="A327" s="1">
        <v>38018</v>
      </c>
      <c r="B327">
        <v>3894.2</v>
      </c>
      <c r="C327">
        <v>1108562.83</v>
      </c>
      <c r="D327" s="28">
        <v>1112457.03</v>
      </c>
      <c r="E327">
        <v>1113346.5206490599</v>
      </c>
      <c r="F327">
        <v>50</v>
      </c>
      <c r="G327" s="76">
        <v>207869.61792387001</v>
      </c>
      <c r="H327">
        <v>5.35886647309185</v>
      </c>
      <c r="I327">
        <v>599.00561757699995</v>
      </c>
      <c r="J327">
        <v>0</v>
      </c>
      <c r="M327">
        <v>2004</v>
      </c>
      <c r="N327">
        <v>1297638.48</v>
      </c>
      <c r="O327">
        <v>1112457.03</v>
      </c>
      <c r="P327">
        <v>1124707.47</v>
      </c>
      <c r="Q327">
        <v>1123631.6100000001</v>
      </c>
      <c r="R327">
        <v>1254603.46</v>
      </c>
      <c r="S327">
        <v>1210573.1100000001</v>
      </c>
      <c r="T327">
        <v>1309700.83</v>
      </c>
      <c r="U327">
        <v>1325793.3600000001</v>
      </c>
      <c r="V327">
        <v>1130468.6499999999</v>
      </c>
      <c r="W327">
        <v>1421334.91</v>
      </c>
      <c r="X327">
        <v>1388108.66</v>
      </c>
      <c r="Y327">
        <v>1139523.23</v>
      </c>
      <c r="Z327" s="28">
        <f t="shared" ref="Z327:Z337" si="4">SUM(N327:Y327)</f>
        <v>14838540.800000001</v>
      </c>
    </row>
    <row r="328" spans="1:26" x14ac:dyDescent="0.2">
      <c r="A328" s="1">
        <v>38047</v>
      </c>
      <c r="B328">
        <v>-1364.14</v>
      </c>
      <c r="C328">
        <v>1126071.6100000001</v>
      </c>
      <c r="D328" s="28">
        <v>1124707.47</v>
      </c>
      <c r="E328">
        <v>1124611.8895984299</v>
      </c>
      <c r="F328">
        <v>50</v>
      </c>
      <c r="G328" s="76">
        <v>117553.055439106</v>
      </c>
      <c r="H328">
        <v>9.57068063821397</v>
      </c>
      <c r="I328">
        <v>450.86205550800003</v>
      </c>
      <c r="J328">
        <v>0</v>
      </c>
      <c r="M328">
        <v>2005</v>
      </c>
      <c r="N328">
        <v>987927.33</v>
      </c>
      <c r="O328">
        <v>911752.17</v>
      </c>
      <c r="P328">
        <v>1141508.8</v>
      </c>
      <c r="Q328">
        <v>1070490.58</v>
      </c>
      <c r="R328">
        <v>994797.17</v>
      </c>
      <c r="S328">
        <v>979611.51</v>
      </c>
      <c r="T328">
        <v>1057589.3600000001</v>
      </c>
      <c r="U328">
        <v>1111822.3899999999</v>
      </c>
      <c r="V328">
        <v>367970.38</v>
      </c>
      <c r="W328">
        <v>341114.27</v>
      </c>
      <c r="X328">
        <v>536586.6</v>
      </c>
      <c r="Y328">
        <v>963070.66</v>
      </c>
      <c r="Z328" s="28">
        <f t="shared" si="4"/>
        <v>10464241.219999999</v>
      </c>
    </row>
    <row r="329" spans="1:26" x14ac:dyDescent="0.2">
      <c r="A329" s="1">
        <v>38078</v>
      </c>
      <c r="B329">
        <v>89308.97</v>
      </c>
      <c r="C329">
        <v>1034322.64</v>
      </c>
      <c r="D329" s="28">
        <v>1123631.6100000001</v>
      </c>
      <c r="E329">
        <v>1124081.0682401101</v>
      </c>
      <c r="F329">
        <v>50</v>
      </c>
      <c r="G329" s="76">
        <v>187504.629687554</v>
      </c>
      <c r="H329">
        <v>5.9960214917486399</v>
      </c>
      <c r="I329">
        <v>200.72116883499999</v>
      </c>
      <c r="J329">
        <v>0</v>
      </c>
      <c r="M329">
        <v>2006</v>
      </c>
      <c r="N329">
        <v>905461.43</v>
      </c>
      <c r="O329">
        <v>726668.16</v>
      </c>
      <c r="P329">
        <v>843111.23</v>
      </c>
      <c r="Q329">
        <v>891182.97</v>
      </c>
      <c r="R329">
        <v>1056011.52</v>
      </c>
      <c r="S329">
        <v>1371316.34</v>
      </c>
      <c r="T329">
        <v>1674534.82</v>
      </c>
      <c r="U329">
        <v>1561055.42</v>
      </c>
      <c r="V329">
        <v>1359323.88</v>
      </c>
      <c r="W329">
        <v>1286966.21</v>
      </c>
      <c r="X329">
        <v>1218890.06</v>
      </c>
      <c r="Y329">
        <v>1171698.8600000001</v>
      </c>
      <c r="Z329" s="28">
        <f t="shared" si="4"/>
        <v>14066220.9</v>
      </c>
    </row>
    <row r="330" spans="1:26" x14ac:dyDescent="0.2">
      <c r="A330" s="1">
        <v>38108</v>
      </c>
      <c r="B330">
        <v>7596.17</v>
      </c>
      <c r="C330">
        <v>1247007.29</v>
      </c>
      <c r="D330" s="28">
        <v>1254603.46</v>
      </c>
      <c r="E330">
        <v>1254603.4495715301</v>
      </c>
      <c r="F330">
        <v>50</v>
      </c>
      <c r="G330" s="76">
        <v>196468.560773203</v>
      </c>
      <c r="H330">
        <v>6.3868998419537499</v>
      </c>
      <c r="I330">
        <v>221.57017971900001</v>
      </c>
      <c r="J330">
        <v>0</v>
      </c>
      <c r="M330">
        <v>2007</v>
      </c>
      <c r="N330">
        <v>1143074.33</v>
      </c>
      <c r="O330">
        <v>1197717.31</v>
      </c>
      <c r="P330">
        <v>1430511.74</v>
      </c>
      <c r="Q330">
        <v>1219678.43</v>
      </c>
      <c r="R330">
        <v>1383533.4</v>
      </c>
      <c r="S330">
        <v>1414467.14</v>
      </c>
      <c r="T330">
        <v>1498284.04</v>
      </c>
      <c r="U330">
        <v>1234923.1100000001</v>
      </c>
      <c r="V330">
        <v>1661120.16</v>
      </c>
      <c r="W330">
        <v>2031002.01</v>
      </c>
      <c r="X330">
        <v>2411930.35</v>
      </c>
      <c r="Y330">
        <v>2354820.6800000002</v>
      </c>
      <c r="Z330" s="28">
        <f t="shared" si="4"/>
        <v>18981062.699999999</v>
      </c>
    </row>
    <row r="331" spans="1:26" x14ac:dyDescent="0.2">
      <c r="A331" s="1">
        <v>38139</v>
      </c>
      <c r="B331">
        <v>5734.81</v>
      </c>
      <c r="C331">
        <v>1204838.3</v>
      </c>
      <c r="D331" s="28">
        <v>1210573.1100000001</v>
      </c>
      <c r="E331">
        <v>1198508.82964906</v>
      </c>
      <c r="F331">
        <v>50</v>
      </c>
      <c r="G331" s="76">
        <v>199993.91430075801</v>
      </c>
      <c r="H331">
        <v>5.9933712579757499</v>
      </c>
      <c r="I331">
        <v>128.94809116100001</v>
      </c>
      <c r="J331">
        <v>0</v>
      </c>
      <c r="M331">
        <v>2008</v>
      </c>
      <c r="N331">
        <v>2430454.83</v>
      </c>
      <c r="O331">
        <v>1938790.52</v>
      </c>
      <c r="P331">
        <v>2328769.7200000002</v>
      </c>
      <c r="Q331">
        <v>2808734.32</v>
      </c>
      <c r="R331">
        <v>3326555.61</v>
      </c>
      <c r="S331">
        <v>3522688.97</v>
      </c>
      <c r="T331">
        <v>6529060.5300000003</v>
      </c>
      <c r="U331">
        <v>4405816.8</v>
      </c>
      <c r="V331">
        <v>795154.97</v>
      </c>
      <c r="W331">
        <v>1702173.01</v>
      </c>
      <c r="X331">
        <v>1773050.64</v>
      </c>
      <c r="Y331">
        <v>624699.32999999996</v>
      </c>
      <c r="Z331" s="28">
        <f t="shared" si="4"/>
        <v>32185949.25</v>
      </c>
    </row>
    <row r="332" spans="1:26" x14ac:dyDescent="0.2">
      <c r="A332" s="1">
        <v>38169</v>
      </c>
      <c r="B332">
        <v>3512.42</v>
      </c>
      <c r="C332">
        <v>1306188.4099999999</v>
      </c>
      <c r="D332" s="28">
        <v>1309700.83</v>
      </c>
      <c r="E332">
        <v>1309599.46048348</v>
      </c>
      <c r="F332">
        <v>50</v>
      </c>
      <c r="G332" s="76">
        <v>163648.10220884599</v>
      </c>
      <c r="H332">
        <v>8.0048388886218298</v>
      </c>
      <c r="I332">
        <v>377.23212704700001</v>
      </c>
      <c r="J332">
        <v>0</v>
      </c>
      <c r="M332">
        <v>2009</v>
      </c>
      <c r="N332">
        <v>853528.4</v>
      </c>
      <c r="O332">
        <v>840169.76</v>
      </c>
      <c r="P332">
        <v>864216.37</v>
      </c>
      <c r="Q332">
        <v>849325.84</v>
      </c>
      <c r="R332">
        <v>1064037.4099999999</v>
      </c>
      <c r="S332">
        <v>1167907.21</v>
      </c>
      <c r="T332">
        <v>1093763.8600000001</v>
      </c>
      <c r="U332">
        <v>1530177.48</v>
      </c>
      <c r="V332">
        <v>1433915.39</v>
      </c>
      <c r="W332">
        <v>1744650.41</v>
      </c>
      <c r="X332">
        <v>1720331.25</v>
      </c>
      <c r="Y332">
        <v>1727998.35</v>
      </c>
      <c r="Z332" s="28">
        <f t="shared" si="4"/>
        <v>14890021.73</v>
      </c>
    </row>
    <row r="333" spans="1:26" x14ac:dyDescent="0.2">
      <c r="A333" s="1">
        <v>38200</v>
      </c>
      <c r="B333">
        <v>3555.15</v>
      </c>
      <c r="C333">
        <v>1322238.21</v>
      </c>
      <c r="D333" s="28">
        <v>1325793.3600000001</v>
      </c>
      <c r="E333">
        <v>1330300.1112029401</v>
      </c>
      <c r="F333">
        <v>50</v>
      </c>
      <c r="G333" s="76">
        <v>192419.05906979099</v>
      </c>
      <c r="H333">
        <v>6.9315528034888896</v>
      </c>
      <c r="I333">
        <v>3462.757136966</v>
      </c>
      <c r="J333">
        <v>0</v>
      </c>
      <c r="M333">
        <v>2010</v>
      </c>
      <c r="N333">
        <v>1750371.96</v>
      </c>
      <c r="O333">
        <v>1794224.1</v>
      </c>
      <c r="P333">
        <v>1153023.25</v>
      </c>
      <c r="Q333">
        <v>1256191.3999999999</v>
      </c>
      <c r="R333">
        <v>1838805.1</v>
      </c>
      <c r="S333">
        <v>1421813.15</v>
      </c>
      <c r="T333">
        <v>1898558.3</v>
      </c>
      <c r="U333">
        <v>2061781.23</v>
      </c>
      <c r="V333">
        <v>2167237.31</v>
      </c>
      <c r="W333">
        <v>2823279.95</v>
      </c>
      <c r="X333">
        <v>1994963.82</v>
      </c>
      <c r="Y333">
        <v>2383123.06</v>
      </c>
      <c r="Z333" s="28">
        <f t="shared" si="4"/>
        <v>22543372.630000003</v>
      </c>
    </row>
    <row r="334" spans="1:26" x14ac:dyDescent="0.2">
      <c r="A334" s="1">
        <v>38231</v>
      </c>
      <c r="B334">
        <v>2968.99</v>
      </c>
      <c r="C334">
        <v>1127499.6599999999</v>
      </c>
      <c r="D334" s="28">
        <v>1130468.6499999999</v>
      </c>
      <c r="E334">
        <v>1130471.7363190299</v>
      </c>
      <c r="F334">
        <v>50</v>
      </c>
      <c r="G334" s="76">
        <v>169816.85131197999</v>
      </c>
      <c r="H334">
        <v>6.6605395557679996</v>
      </c>
      <c r="I334">
        <v>600.11908038499996</v>
      </c>
      <c r="J334">
        <v>0</v>
      </c>
      <c r="M334">
        <v>2011</v>
      </c>
      <c r="N334">
        <v>2439093.5299999998</v>
      </c>
      <c r="O334">
        <v>2254354.61</v>
      </c>
      <c r="P334">
        <v>2503500.69</v>
      </c>
      <c r="Q334">
        <v>2831878.53</v>
      </c>
      <c r="R334">
        <v>2822311.98</v>
      </c>
      <c r="S334">
        <v>3024768.08</v>
      </c>
      <c r="T334">
        <v>3089396.21</v>
      </c>
      <c r="U334">
        <v>3203605.72</v>
      </c>
      <c r="V334">
        <v>2623018.41</v>
      </c>
      <c r="W334">
        <v>2636725.04</v>
      </c>
      <c r="X334">
        <v>2599962.52</v>
      </c>
      <c r="Y334">
        <v>2451587.66</v>
      </c>
      <c r="Z334" s="28">
        <f t="shared" si="4"/>
        <v>32480202.979999997</v>
      </c>
    </row>
    <row r="335" spans="1:26" x14ac:dyDescent="0.2">
      <c r="A335" s="1">
        <v>38261</v>
      </c>
      <c r="B335">
        <v>4268.4399999999996</v>
      </c>
      <c r="C335">
        <v>1417066.47</v>
      </c>
      <c r="D335" s="28">
        <v>1421334.91</v>
      </c>
      <c r="E335">
        <v>1421283.87030016</v>
      </c>
      <c r="F335">
        <v>50</v>
      </c>
      <c r="G335" s="76">
        <v>185917.285276785</v>
      </c>
      <c r="H335">
        <v>7.6476442630323103</v>
      </c>
      <c r="I335">
        <v>545.38984537900001</v>
      </c>
      <c r="J335">
        <v>0</v>
      </c>
      <c r="M335">
        <v>2012</v>
      </c>
      <c r="N335">
        <v>2491444.2200000002</v>
      </c>
      <c r="O335">
        <v>2159844.5499999998</v>
      </c>
      <c r="P335">
        <v>2300044.59</v>
      </c>
      <c r="Q335">
        <v>2338008.48</v>
      </c>
      <c r="R335">
        <v>1975992.07</v>
      </c>
      <c r="S335">
        <v>1737691.29</v>
      </c>
      <c r="T335">
        <v>1707399.34</v>
      </c>
      <c r="U335">
        <v>1735852.35</v>
      </c>
      <c r="V335">
        <v>1618675.96</v>
      </c>
      <c r="W335">
        <v>1928800.16</v>
      </c>
      <c r="X335">
        <v>2285061.46</v>
      </c>
      <c r="Y335">
        <v>2528149.52</v>
      </c>
      <c r="Z335" s="28">
        <f t="shared" si="4"/>
        <v>24806963.989999998</v>
      </c>
    </row>
    <row r="336" spans="1:26" x14ac:dyDescent="0.2">
      <c r="A336" s="1">
        <v>38292</v>
      </c>
      <c r="B336">
        <v>3219.79</v>
      </c>
      <c r="C336">
        <v>1384888.87</v>
      </c>
      <c r="D336" s="28">
        <v>1388108.66</v>
      </c>
      <c r="E336">
        <v>1387985.22907388</v>
      </c>
      <c r="F336">
        <v>50</v>
      </c>
      <c r="G336" s="76">
        <v>205341.987704698</v>
      </c>
      <c r="H336">
        <v>6.7617948964543304</v>
      </c>
      <c r="I336">
        <v>495.175415536</v>
      </c>
      <c r="J336">
        <v>0</v>
      </c>
      <c r="M336">
        <v>2013</v>
      </c>
      <c r="N336">
        <v>2361708</v>
      </c>
      <c r="O336">
        <v>2304631.16</v>
      </c>
      <c r="P336">
        <v>2237206.31</v>
      </c>
      <c r="Q336">
        <v>2173910.41</v>
      </c>
      <c r="R336">
        <v>2374188.4</v>
      </c>
      <c r="S336">
        <v>2051561.85</v>
      </c>
      <c r="T336">
        <v>2158456.87</v>
      </c>
      <c r="U336">
        <v>2236082.27</v>
      </c>
      <c r="V336">
        <v>2509736.66</v>
      </c>
      <c r="W336">
        <v>2525711.79</v>
      </c>
      <c r="X336">
        <v>2527725.94</v>
      </c>
      <c r="Y336">
        <v>2368808.0099999998</v>
      </c>
      <c r="Z336" s="28">
        <f t="shared" si="4"/>
        <v>27829727.670000002</v>
      </c>
    </row>
    <row r="337" spans="1:26" x14ac:dyDescent="0.2">
      <c r="A337" s="1">
        <v>38322</v>
      </c>
      <c r="B337">
        <v>3873.92</v>
      </c>
      <c r="C337">
        <v>1135649.31</v>
      </c>
      <c r="D337" s="28">
        <v>1139523.23</v>
      </c>
      <c r="E337">
        <v>1139523.6052123299</v>
      </c>
      <c r="F337">
        <v>50</v>
      </c>
      <c r="G337" s="76">
        <v>157007.067945307</v>
      </c>
      <c r="H337">
        <v>7.2604028532289799</v>
      </c>
      <c r="I337">
        <v>410.95887488599999</v>
      </c>
      <c r="J337">
        <v>0</v>
      </c>
      <c r="M337">
        <v>2014</v>
      </c>
      <c r="N337">
        <v>2345005.2999999998</v>
      </c>
      <c r="O337">
        <v>2634124.98</v>
      </c>
      <c r="P337">
        <v>2222329.66</v>
      </c>
      <c r="Q337">
        <v>2269580.4</v>
      </c>
      <c r="R337">
        <v>2168416.7400000002</v>
      </c>
      <c r="S337">
        <v>2026564.56</v>
      </c>
      <c r="T337">
        <v>1748460.46</v>
      </c>
      <c r="U337">
        <v>1836226.01</v>
      </c>
      <c r="V337">
        <v>1969304</v>
      </c>
      <c r="W337">
        <v>1831899.44</v>
      </c>
      <c r="X337">
        <v>1520803.2</v>
      </c>
      <c r="Y337">
        <v>1147400.6599999999</v>
      </c>
      <c r="Z337" s="28">
        <f t="shared" si="4"/>
        <v>23720115.410000004</v>
      </c>
    </row>
    <row r="338" spans="1:26" x14ac:dyDescent="0.2">
      <c r="A338" s="1">
        <v>38353</v>
      </c>
      <c r="B338">
        <v>3846.77</v>
      </c>
      <c r="C338">
        <v>984080.56</v>
      </c>
      <c r="D338">
        <v>987927.33</v>
      </c>
      <c r="E338">
        <v>987917.356789866</v>
      </c>
      <c r="F338">
        <v>50</v>
      </c>
      <c r="G338">
        <v>75863.331130588995</v>
      </c>
      <c r="H338">
        <v>13.0311242840259</v>
      </c>
      <c r="I338">
        <v>667.13977305399999</v>
      </c>
      <c r="J338">
        <v>0</v>
      </c>
      <c r="M338">
        <v>2015</v>
      </c>
      <c r="N338">
        <v>766427.3</v>
      </c>
      <c r="O338">
        <v>755746.68</v>
      </c>
      <c r="P338">
        <v>739837.43999999994</v>
      </c>
      <c r="Q338">
        <v>746801.1</v>
      </c>
      <c r="R338">
        <v>786258.29</v>
      </c>
      <c r="S338">
        <v>689045.69</v>
      </c>
      <c r="T338">
        <v>651215.29</v>
      </c>
      <c r="U338">
        <v>506707.67</v>
      </c>
      <c r="V338">
        <v>564327.35</v>
      </c>
      <c r="W338">
        <v>591107.62</v>
      </c>
      <c r="Z338" s="28">
        <f>SUM(N338:Y338)</f>
        <v>6797474.4299999997</v>
      </c>
    </row>
    <row r="339" spans="1:26" x14ac:dyDescent="0.2">
      <c r="A339" s="1">
        <v>38384</v>
      </c>
      <c r="B339">
        <v>3408.5</v>
      </c>
      <c r="C339">
        <v>908343.67</v>
      </c>
      <c r="D339">
        <v>911752.17</v>
      </c>
      <c r="E339">
        <v>903140.33444760204</v>
      </c>
      <c r="F339">
        <v>50</v>
      </c>
      <c r="G339">
        <v>104452.28007650501</v>
      </c>
      <c r="H339">
        <v>8.6505911989314299</v>
      </c>
      <c r="I339">
        <v>433.64029053299998</v>
      </c>
      <c r="J339">
        <v>0</v>
      </c>
    </row>
    <row r="340" spans="1:26" x14ac:dyDescent="0.2">
      <c r="A340" s="1">
        <v>38412</v>
      </c>
      <c r="B340">
        <v>6828.65</v>
      </c>
      <c r="C340">
        <v>1134680.1499999999</v>
      </c>
      <c r="D340">
        <v>1141508.8</v>
      </c>
      <c r="E340">
        <v>1141510.9855140001</v>
      </c>
      <c r="F340">
        <v>50</v>
      </c>
      <c r="G340">
        <v>97086.912026969003</v>
      </c>
      <c r="H340">
        <v>11.7619632925835</v>
      </c>
      <c r="I340">
        <v>421.70993749199999</v>
      </c>
      <c r="J340">
        <v>0</v>
      </c>
      <c r="M340" s="10" t="s">
        <v>88</v>
      </c>
    </row>
    <row r="341" spans="1:26" x14ac:dyDescent="0.2">
      <c r="A341" s="1">
        <v>38443</v>
      </c>
      <c r="B341">
        <v>3784.04</v>
      </c>
      <c r="C341">
        <v>1066706.54</v>
      </c>
      <c r="D341">
        <v>1070490.58</v>
      </c>
      <c r="E341">
        <v>1070490.7955952999</v>
      </c>
      <c r="F341">
        <v>50</v>
      </c>
      <c r="G341">
        <v>99100.186844940996</v>
      </c>
      <c r="H341">
        <v>10.8070143273744</v>
      </c>
      <c r="I341">
        <v>486.34348345699999</v>
      </c>
      <c r="J341">
        <v>0</v>
      </c>
    </row>
    <row r="342" spans="1:26" x14ac:dyDescent="0.2">
      <c r="A342" s="1">
        <v>38473</v>
      </c>
      <c r="B342">
        <v>3381.61</v>
      </c>
      <c r="C342">
        <v>991415.56</v>
      </c>
      <c r="D342">
        <v>994797.17</v>
      </c>
      <c r="E342">
        <v>994794.38144844305</v>
      </c>
      <c r="F342">
        <v>50</v>
      </c>
      <c r="G342">
        <v>101803.177701041</v>
      </c>
      <c r="H342">
        <v>9.7815125859643093</v>
      </c>
      <c r="I342">
        <v>994.68252545099995</v>
      </c>
      <c r="J342">
        <v>0</v>
      </c>
      <c r="N342" s="9" t="s">
        <v>23</v>
      </c>
      <c r="O342" s="9" t="s">
        <v>24</v>
      </c>
      <c r="P342" s="9" t="s">
        <v>25</v>
      </c>
      <c r="Q342" s="9" t="s">
        <v>26</v>
      </c>
      <c r="R342" s="9" t="s">
        <v>27</v>
      </c>
      <c r="S342" s="9" t="s">
        <v>28</v>
      </c>
      <c r="T342" s="9" t="s">
        <v>29</v>
      </c>
      <c r="U342" s="9" t="s">
        <v>30</v>
      </c>
      <c r="V342" s="9" t="s">
        <v>31</v>
      </c>
      <c r="W342" s="9" t="s">
        <v>32</v>
      </c>
      <c r="X342" s="9" t="s">
        <v>33</v>
      </c>
      <c r="Y342" s="9" t="s">
        <v>34</v>
      </c>
    </row>
    <row r="343" spans="1:26" x14ac:dyDescent="0.2">
      <c r="A343" s="1">
        <v>38504</v>
      </c>
      <c r="B343">
        <v>2995.03</v>
      </c>
      <c r="C343">
        <v>976616.48</v>
      </c>
      <c r="D343">
        <v>979611.51</v>
      </c>
      <c r="E343">
        <v>979611.37512908201</v>
      </c>
      <c r="F343">
        <v>50</v>
      </c>
      <c r="G343">
        <v>111646.93922349899</v>
      </c>
      <c r="H343">
        <v>8.7828734189598201</v>
      </c>
      <c r="I343">
        <v>969.55968521</v>
      </c>
      <c r="J343">
        <v>0</v>
      </c>
      <c r="M343">
        <v>2004</v>
      </c>
      <c r="N343">
        <v>202396.636995676</v>
      </c>
      <c r="O343">
        <v>207869.61792387001</v>
      </c>
      <c r="P343">
        <v>117553.055439106</v>
      </c>
      <c r="Q343">
        <v>187504.629687554</v>
      </c>
      <c r="R343">
        <v>196468.560773203</v>
      </c>
      <c r="S343">
        <v>199993.91430075801</v>
      </c>
      <c r="T343">
        <v>163648.10220884599</v>
      </c>
      <c r="U343">
        <v>192419.05906979099</v>
      </c>
      <c r="V343">
        <v>169816.85131197999</v>
      </c>
      <c r="W343">
        <v>185917.285276785</v>
      </c>
      <c r="X343">
        <v>205341.987704698</v>
      </c>
      <c r="Y343">
        <v>157007.067945307</v>
      </c>
      <c r="Z343" s="28">
        <f t="shared" ref="Z343:Z353" si="5">SUM(N343:Y343)</f>
        <v>2185936.7686375738</v>
      </c>
    </row>
    <row r="344" spans="1:26" x14ac:dyDescent="0.2">
      <c r="A344" s="1">
        <v>38534</v>
      </c>
      <c r="B344">
        <v>3964.86</v>
      </c>
      <c r="C344">
        <v>1053624.5</v>
      </c>
      <c r="D344">
        <v>1057589.3600000001</v>
      </c>
      <c r="E344">
        <v>1057611.4483173401</v>
      </c>
      <c r="F344">
        <v>50</v>
      </c>
      <c r="G344">
        <v>97575.238948245998</v>
      </c>
      <c r="H344">
        <v>10.8403093240956</v>
      </c>
      <c r="I344">
        <v>134.324254188</v>
      </c>
      <c r="J344">
        <v>0</v>
      </c>
      <c r="M344">
        <v>2005</v>
      </c>
      <c r="N344">
        <v>75863.331130588995</v>
      </c>
      <c r="O344">
        <v>104452.28007650501</v>
      </c>
      <c r="P344">
        <v>97086.912026969003</v>
      </c>
      <c r="Q344">
        <v>99100.186844940996</v>
      </c>
      <c r="R344">
        <v>101803.177701041</v>
      </c>
      <c r="S344">
        <v>111646.93922349899</v>
      </c>
      <c r="T344">
        <v>97575.238948245998</v>
      </c>
      <c r="U344">
        <v>88851.285818939999</v>
      </c>
      <c r="V344">
        <v>17989.347598212</v>
      </c>
      <c r="W344">
        <v>48287.432499511</v>
      </c>
      <c r="X344">
        <v>133157.61802436001</v>
      </c>
      <c r="Y344">
        <v>124074.641150272</v>
      </c>
      <c r="Z344" s="28">
        <f t="shared" si="5"/>
        <v>1099888.3910430851</v>
      </c>
    </row>
    <row r="345" spans="1:26" x14ac:dyDescent="0.2">
      <c r="A345" s="1">
        <v>38565</v>
      </c>
      <c r="B345">
        <v>4042.81</v>
      </c>
      <c r="C345">
        <v>1107779.58</v>
      </c>
      <c r="D345">
        <v>1111822.3899999999</v>
      </c>
      <c r="E345">
        <v>1111804.2588180299</v>
      </c>
      <c r="F345">
        <v>50</v>
      </c>
      <c r="G345">
        <v>88851.285818939999</v>
      </c>
      <c r="H345">
        <v>12.5173991219788</v>
      </c>
      <c r="I345">
        <v>382.74827866499999</v>
      </c>
      <c r="J345">
        <v>0</v>
      </c>
      <c r="M345">
        <v>2006</v>
      </c>
      <c r="N345">
        <v>93695.286434990994</v>
      </c>
      <c r="O345">
        <v>78823.152015365005</v>
      </c>
      <c r="P345">
        <v>58866.626459587002</v>
      </c>
      <c r="Q345">
        <v>59288.843747694998</v>
      </c>
      <c r="R345">
        <v>75631.316814859005</v>
      </c>
      <c r="S345">
        <v>217078.02307064901</v>
      </c>
      <c r="T345">
        <v>144437.990829683</v>
      </c>
      <c r="U345">
        <v>143698.76696647701</v>
      </c>
      <c r="V345">
        <v>127503.22203607101</v>
      </c>
      <c r="W345">
        <v>132689.848022174</v>
      </c>
      <c r="X345">
        <v>143456.290284446</v>
      </c>
      <c r="Y345">
        <v>121099.30986585699</v>
      </c>
      <c r="Z345" s="28">
        <f t="shared" si="5"/>
        <v>1396268.6765478542</v>
      </c>
    </row>
    <row r="346" spans="1:26" x14ac:dyDescent="0.2">
      <c r="A346" s="1">
        <v>38596</v>
      </c>
      <c r="B346">
        <v>3167.57</v>
      </c>
      <c r="C346">
        <v>364802.81</v>
      </c>
      <c r="D346">
        <v>367970.38</v>
      </c>
      <c r="E346">
        <v>358495.67431659403</v>
      </c>
      <c r="F346">
        <v>50</v>
      </c>
      <c r="G346">
        <v>17989.347598212</v>
      </c>
      <c r="H346">
        <v>19.929418672396402</v>
      </c>
      <c r="I346">
        <v>21.565611443000002</v>
      </c>
      <c r="J346">
        <v>0</v>
      </c>
      <c r="M346">
        <v>2007</v>
      </c>
      <c r="N346">
        <v>139813.36079492301</v>
      </c>
      <c r="O346">
        <v>170369.65423182899</v>
      </c>
      <c r="P346">
        <v>176440.84436749801</v>
      </c>
      <c r="Q346">
        <v>133147.786806285</v>
      </c>
      <c r="R346">
        <v>104293.78608622</v>
      </c>
      <c r="S346">
        <v>92260.233787466001</v>
      </c>
      <c r="T346">
        <v>93637.140576147998</v>
      </c>
      <c r="U346">
        <v>129545.273739713</v>
      </c>
      <c r="V346">
        <v>82692.913353579002</v>
      </c>
      <c r="W346">
        <v>84879.310575566997</v>
      </c>
      <c r="X346">
        <v>92895.977199407993</v>
      </c>
      <c r="Y346">
        <v>116387.480061001</v>
      </c>
      <c r="Z346" s="28">
        <f t="shared" si="5"/>
        <v>1416363.7615796367</v>
      </c>
    </row>
    <row r="347" spans="1:26" x14ac:dyDescent="0.2">
      <c r="A347" s="1">
        <v>38626</v>
      </c>
      <c r="B347">
        <v>3548.03</v>
      </c>
      <c r="C347">
        <v>337566.24</v>
      </c>
      <c r="D347">
        <v>341114.27</v>
      </c>
      <c r="E347">
        <v>362456.30138388003</v>
      </c>
      <c r="F347">
        <v>50</v>
      </c>
      <c r="G347">
        <v>48287.432499511</v>
      </c>
      <c r="H347">
        <v>7.5070547902370999</v>
      </c>
      <c r="I347">
        <v>40.100069824999999</v>
      </c>
      <c r="J347">
        <v>0</v>
      </c>
      <c r="M347">
        <v>2008</v>
      </c>
      <c r="N347">
        <v>118462.27632332301</v>
      </c>
      <c r="O347">
        <v>152631.047643987</v>
      </c>
      <c r="P347">
        <v>122703.611444364</v>
      </c>
      <c r="Q347">
        <v>171906.23600682299</v>
      </c>
      <c r="R347">
        <v>143771.28887057299</v>
      </c>
      <c r="S347">
        <v>135266.896780854</v>
      </c>
      <c r="T347">
        <v>224076.335519018</v>
      </c>
      <c r="U347">
        <v>118882.836612429</v>
      </c>
      <c r="V347">
        <v>46231.033824145001</v>
      </c>
      <c r="W347">
        <v>100914.663162978</v>
      </c>
      <c r="X347">
        <v>91062.206747122997</v>
      </c>
      <c r="Y347">
        <v>56959.131228856</v>
      </c>
      <c r="Z347" s="28">
        <f t="shared" si="5"/>
        <v>1482867.564164473</v>
      </c>
    </row>
    <row r="348" spans="1:26" x14ac:dyDescent="0.2">
      <c r="A348" s="1">
        <v>38657</v>
      </c>
      <c r="B348">
        <v>4394.83</v>
      </c>
      <c r="C348">
        <v>532191.77</v>
      </c>
      <c r="D348">
        <v>536586.6</v>
      </c>
      <c r="E348">
        <v>533785.21749913902</v>
      </c>
      <c r="F348">
        <v>50</v>
      </c>
      <c r="G348">
        <v>133157.61802436001</v>
      </c>
      <c r="H348">
        <v>4.0092254630658601</v>
      </c>
      <c r="I348">
        <v>73.695285322999993</v>
      </c>
      <c r="J348">
        <v>0</v>
      </c>
      <c r="M348">
        <v>2009</v>
      </c>
      <c r="N348">
        <v>77028.279676791004</v>
      </c>
      <c r="O348">
        <v>45310.607915082001</v>
      </c>
      <c r="P348">
        <v>58477.520951291997</v>
      </c>
      <c r="Q348">
        <v>52432.976963521003</v>
      </c>
      <c r="R348">
        <v>57800.622627236</v>
      </c>
      <c r="S348">
        <v>46161.438474187999</v>
      </c>
      <c r="T348">
        <v>50039.621105999002</v>
      </c>
      <c r="U348">
        <v>78184.520630215993</v>
      </c>
      <c r="V348">
        <v>60907.713091705002</v>
      </c>
      <c r="W348">
        <v>64783.941437704998</v>
      </c>
      <c r="X348">
        <v>66895.268219325997</v>
      </c>
      <c r="Y348">
        <v>64618.807421789999</v>
      </c>
      <c r="Z348" s="28">
        <f t="shared" si="5"/>
        <v>722641.31851485092</v>
      </c>
    </row>
    <row r="349" spans="1:26" x14ac:dyDescent="0.2">
      <c r="A349" s="1">
        <v>38687</v>
      </c>
      <c r="B349">
        <v>5155</v>
      </c>
      <c r="C349">
        <v>957915.66</v>
      </c>
      <c r="D349">
        <v>963070.66</v>
      </c>
      <c r="E349">
        <v>962968.14090160897</v>
      </c>
      <c r="F349">
        <v>50</v>
      </c>
      <c r="G349">
        <v>124074.641150272</v>
      </c>
      <c r="H349">
        <v>7.76212226923563</v>
      </c>
      <c r="I349">
        <v>114.394218338</v>
      </c>
      <c r="J349">
        <v>0</v>
      </c>
      <c r="M349">
        <v>2010</v>
      </c>
      <c r="N349">
        <v>54565.35133238</v>
      </c>
      <c r="O349">
        <v>342588.26499507</v>
      </c>
      <c r="P349">
        <v>416458.330086648</v>
      </c>
      <c r="Q349">
        <v>435112.18492928398</v>
      </c>
      <c r="R349">
        <v>472108.91980472999</v>
      </c>
      <c r="S349">
        <v>410810.24636924302</v>
      </c>
      <c r="T349">
        <v>439136.82841497299</v>
      </c>
      <c r="U349">
        <v>429190.31375319802</v>
      </c>
      <c r="V349">
        <v>437198.775979581</v>
      </c>
      <c r="W349">
        <v>350941.01824559103</v>
      </c>
      <c r="X349">
        <v>443385.45901243697</v>
      </c>
      <c r="Y349">
        <v>553709.92037151405</v>
      </c>
      <c r="Z349" s="28">
        <f t="shared" si="5"/>
        <v>4785205.613294648</v>
      </c>
    </row>
    <row r="350" spans="1:26" x14ac:dyDescent="0.2">
      <c r="A350" s="1">
        <v>38718</v>
      </c>
      <c r="B350">
        <v>4652.67</v>
      </c>
      <c r="C350">
        <v>900808.76</v>
      </c>
      <c r="D350">
        <v>905461.43</v>
      </c>
      <c r="E350">
        <v>905461.43285357603</v>
      </c>
      <c r="F350">
        <v>50</v>
      </c>
      <c r="G350">
        <v>93695.286434990994</v>
      </c>
      <c r="H350">
        <v>10.616764754834501</v>
      </c>
      <c r="I350">
        <v>89279.381863560004</v>
      </c>
      <c r="J350">
        <v>0</v>
      </c>
      <c r="M350">
        <v>2011</v>
      </c>
      <c r="N350">
        <v>503270.05829795101</v>
      </c>
      <c r="O350">
        <v>443743.86455988901</v>
      </c>
      <c r="P350">
        <v>452090.417472589</v>
      </c>
      <c r="Q350">
        <v>519268.93891762203</v>
      </c>
      <c r="R350">
        <v>483579.40406041901</v>
      </c>
      <c r="S350">
        <v>468198.88349111198</v>
      </c>
      <c r="T350">
        <v>508309.41338019498</v>
      </c>
      <c r="U350">
        <v>484960.00108343799</v>
      </c>
      <c r="V350">
        <v>377283.77064324002</v>
      </c>
      <c r="W350">
        <v>457619.84300516697</v>
      </c>
      <c r="X350">
        <v>443475.94984706602</v>
      </c>
      <c r="Y350">
        <v>364456.93324167799</v>
      </c>
      <c r="Z350" s="28">
        <f t="shared" si="5"/>
        <v>5506257.4780003661</v>
      </c>
    </row>
    <row r="351" spans="1:26" x14ac:dyDescent="0.2">
      <c r="A351" s="1">
        <v>38749</v>
      </c>
      <c r="B351">
        <v>3490.93</v>
      </c>
      <c r="C351">
        <v>723177.23</v>
      </c>
      <c r="D351">
        <v>726668.16</v>
      </c>
      <c r="E351">
        <v>726889.27087654802</v>
      </c>
      <c r="F351">
        <v>50</v>
      </c>
      <c r="G351">
        <v>78823.152015365005</v>
      </c>
      <c r="H351">
        <v>9.2296598457568795</v>
      </c>
      <c r="I351">
        <v>621.61019565699996</v>
      </c>
      <c r="J351">
        <v>0</v>
      </c>
      <c r="M351">
        <v>2012</v>
      </c>
      <c r="N351">
        <v>336284.02036967</v>
      </c>
      <c r="O351">
        <v>397909.86254663701</v>
      </c>
      <c r="P351">
        <v>472902.95041148202</v>
      </c>
      <c r="Q351">
        <v>379718.49482364702</v>
      </c>
      <c r="R351">
        <v>452378.57055833301</v>
      </c>
      <c r="S351">
        <v>416463.64520057</v>
      </c>
      <c r="T351">
        <v>422924.26742790302</v>
      </c>
      <c r="U351">
        <v>373709.75156937802</v>
      </c>
      <c r="V351">
        <v>349850.28468463803</v>
      </c>
      <c r="W351">
        <v>598549.97663883795</v>
      </c>
      <c r="X351">
        <v>720548.78950419801</v>
      </c>
      <c r="Y351">
        <v>876587.41554597602</v>
      </c>
      <c r="Z351" s="28">
        <f t="shared" si="5"/>
        <v>5797828.0292812707</v>
      </c>
    </row>
    <row r="352" spans="1:26" x14ac:dyDescent="0.2">
      <c r="A352" s="1">
        <v>38777</v>
      </c>
      <c r="B352">
        <v>3810.69</v>
      </c>
      <c r="C352">
        <v>839300.54</v>
      </c>
      <c r="D352">
        <v>843111.23</v>
      </c>
      <c r="E352">
        <v>843088.290993965</v>
      </c>
      <c r="F352">
        <v>50</v>
      </c>
      <c r="G352">
        <v>58866.626459587002</v>
      </c>
      <c r="H352">
        <v>14.331612563519499</v>
      </c>
      <c r="I352">
        <v>565.39234626699999</v>
      </c>
      <c r="J352">
        <v>0</v>
      </c>
      <c r="M352">
        <v>2013</v>
      </c>
      <c r="N352">
        <v>750140.98794620601</v>
      </c>
      <c r="O352">
        <v>678589.18255117501</v>
      </c>
      <c r="P352">
        <v>760476.27619614895</v>
      </c>
      <c r="Q352">
        <v>875555.56563984405</v>
      </c>
      <c r="R352">
        <v>877192.80149059498</v>
      </c>
      <c r="S352">
        <v>964781.67531515297</v>
      </c>
      <c r="T352">
        <v>1038662.36681621</v>
      </c>
      <c r="U352">
        <v>915308.03783565399</v>
      </c>
      <c r="V352">
        <v>812221.59016873199</v>
      </c>
      <c r="W352">
        <v>904484.06635993801</v>
      </c>
      <c r="X352">
        <v>885808.13750820304</v>
      </c>
      <c r="Y352">
        <v>775875.97515810095</v>
      </c>
      <c r="Z352" s="28">
        <f t="shared" si="5"/>
        <v>10239096.66298596</v>
      </c>
    </row>
    <row r="353" spans="1:26" x14ac:dyDescent="0.2">
      <c r="A353" s="1">
        <v>38808</v>
      </c>
      <c r="B353">
        <v>2543.67</v>
      </c>
      <c r="C353">
        <v>888639.3</v>
      </c>
      <c r="D353">
        <v>891182.97</v>
      </c>
      <c r="E353">
        <v>891171.20575864997</v>
      </c>
      <c r="F353">
        <v>50</v>
      </c>
      <c r="G353">
        <v>59288.843747694998</v>
      </c>
      <c r="H353">
        <v>15.0312099463621</v>
      </c>
      <c r="I353">
        <v>11.852090013</v>
      </c>
      <c r="J353">
        <v>0</v>
      </c>
      <c r="M353">
        <v>2014</v>
      </c>
      <c r="N353">
        <v>745153.95492385305</v>
      </c>
      <c r="O353">
        <v>745321.95167069801</v>
      </c>
      <c r="P353">
        <v>796861.74817579298</v>
      </c>
      <c r="Q353">
        <v>805533.39007664996</v>
      </c>
      <c r="R353">
        <v>775845.78438744403</v>
      </c>
      <c r="S353">
        <v>719803.644541107</v>
      </c>
      <c r="T353">
        <v>671500.38114453899</v>
      </c>
      <c r="U353">
        <v>722133.46868612606</v>
      </c>
      <c r="V353">
        <v>728230.91109124199</v>
      </c>
      <c r="W353">
        <v>747535.47779228899</v>
      </c>
      <c r="X353">
        <v>795305.81469935202</v>
      </c>
      <c r="Y353">
        <v>989734.67731644795</v>
      </c>
      <c r="Z353" s="28">
        <f t="shared" si="5"/>
        <v>9242961.2045055404</v>
      </c>
    </row>
    <row r="354" spans="1:26" x14ac:dyDescent="0.2">
      <c r="A354" s="1">
        <v>38838</v>
      </c>
      <c r="B354">
        <v>3470.97</v>
      </c>
      <c r="C354">
        <v>1052540.55</v>
      </c>
      <c r="D354">
        <v>1056011.52</v>
      </c>
      <c r="E354">
        <v>1076278.8378254101</v>
      </c>
      <c r="F354">
        <v>50</v>
      </c>
      <c r="G354">
        <v>75631.316814859005</v>
      </c>
      <c r="H354">
        <v>14.230674429195499</v>
      </c>
      <c r="I354">
        <v>5.8084181839999998</v>
      </c>
      <c r="J354">
        <v>0</v>
      </c>
      <c r="M354">
        <v>2015</v>
      </c>
      <c r="N354">
        <v>898839.17472721997</v>
      </c>
      <c r="O354">
        <v>762967.19944987597</v>
      </c>
      <c r="P354">
        <v>646174.78366816195</v>
      </c>
      <c r="Q354">
        <v>551472.91366828803</v>
      </c>
      <c r="R354">
        <v>706303.21512273699</v>
      </c>
      <c r="S354">
        <v>718620.58725644206</v>
      </c>
      <c r="T354">
        <v>673349.03867928404</v>
      </c>
      <c r="U354">
        <v>645970.49893887201</v>
      </c>
      <c r="V354">
        <v>603471.96261260204</v>
      </c>
      <c r="W354">
        <v>617656.81128252496</v>
      </c>
      <c r="Z354" s="28">
        <f>SUM(N354:Y354)</f>
        <v>6824826.1854060078</v>
      </c>
    </row>
    <row r="355" spans="1:26" x14ac:dyDescent="0.2">
      <c r="A355" s="1">
        <v>38869</v>
      </c>
      <c r="B355">
        <v>3826.62</v>
      </c>
      <c r="C355">
        <v>1367489.72</v>
      </c>
      <c r="D355">
        <v>1371316.34</v>
      </c>
      <c r="E355">
        <v>1370736.1857442199</v>
      </c>
      <c r="F355">
        <v>50</v>
      </c>
      <c r="G355">
        <v>217078.02307064901</v>
      </c>
      <c r="H355">
        <v>6.3145184546737401</v>
      </c>
      <c r="I355">
        <v>6.9970394789999997</v>
      </c>
      <c r="J355">
        <v>0</v>
      </c>
    </row>
    <row r="356" spans="1:26" x14ac:dyDescent="0.2">
      <c r="A356" s="1">
        <v>38899</v>
      </c>
      <c r="B356">
        <v>4446.3599999999997</v>
      </c>
      <c r="C356">
        <v>1670088.46</v>
      </c>
      <c r="D356">
        <v>1674534.82</v>
      </c>
      <c r="E356">
        <v>1674798.9568757699</v>
      </c>
      <c r="F356">
        <v>50</v>
      </c>
      <c r="G356">
        <v>144437.990829683</v>
      </c>
      <c r="H356">
        <v>11.590154123093299</v>
      </c>
      <c r="I356">
        <v>-740.38192980199995</v>
      </c>
      <c r="J356">
        <v>0</v>
      </c>
    </row>
    <row r="357" spans="1:26" x14ac:dyDescent="0.2">
      <c r="A357" s="1">
        <v>38930</v>
      </c>
      <c r="B357">
        <v>4869</v>
      </c>
      <c r="C357">
        <v>1556186.42</v>
      </c>
      <c r="D357">
        <v>1561055.42</v>
      </c>
      <c r="E357">
        <v>1560510.8120997001</v>
      </c>
      <c r="F357">
        <v>50</v>
      </c>
      <c r="G357">
        <v>143698.76696647701</v>
      </c>
      <c r="H357">
        <v>10.8598348303648</v>
      </c>
      <c r="I357">
        <v>34.062483323000002</v>
      </c>
      <c r="J357">
        <v>0</v>
      </c>
    </row>
    <row r="358" spans="1:26" x14ac:dyDescent="0.2">
      <c r="A358" s="1">
        <v>38961</v>
      </c>
      <c r="B358">
        <v>4113.18</v>
      </c>
      <c r="C358">
        <v>1355210.7</v>
      </c>
      <c r="D358">
        <v>1359323.88</v>
      </c>
      <c r="E358">
        <v>1358884.48119381</v>
      </c>
      <c r="F358">
        <v>50</v>
      </c>
      <c r="G358">
        <v>127503.22203607101</v>
      </c>
      <c r="H358">
        <v>10.657655293289</v>
      </c>
      <c r="I358">
        <v>0.90805032799999996</v>
      </c>
      <c r="J358">
        <v>0</v>
      </c>
    </row>
    <row r="359" spans="1:26" x14ac:dyDescent="0.2">
      <c r="A359" s="1">
        <v>38991</v>
      </c>
      <c r="B359">
        <v>3851</v>
      </c>
      <c r="C359">
        <v>1283115.21</v>
      </c>
      <c r="D359">
        <v>1286966.21</v>
      </c>
      <c r="E359">
        <v>1286695.1301329499</v>
      </c>
      <c r="F359">
        <v>50</v>
      </c>
      <c r="G359">
        <v>132689.848022174</v>
      </c>
      <c r="H359">
        <v>9.6970346115771004</v>
      </c>
      <c r="I359">
        <v>2.9187429680000001</v>
      </c>
      <c r="J359">
        <v>0</v>
      </c>
    </row>
    <row r="360" spans="1:26" x14ac:dyDescent="0.2">
      <c r="A360" s="1">
        <v>39022</v>
      </c>
      <c r="B360">
        <v>3481.54</v>
      </c>
      <c r="C360">
        <v>1215408.52</v>
      </c>
      <c r="D360">
        <v>1218890.06</v>
      </c>
      <c r="E360">
        <v>1218330.28361813</v>
      </c>
      <c r="F360">
        <v>50</v>
      </c>
      <c r="G360">
        <v>143456.290284446</v>
      </c>
      <c r="H360">
        <v>8.4927035690215202</v>
      </c>
      <c r="I360">
        <v>1.4648791720000001</v>
      </c>
      <c r="J360">
        <v>0</v>
      </c>
    </row>
    <row r="361" spans="1:26" x14ac:dyDescent="0.2">
      <c r="A361" s="1">
        <v>39052</v>
      </c>
      <c r="B361">
        <v>3937.31</v>
      </c>
      <c r="C361">
        <v>1167761.55</v>
      </c>
      <c r="D361">
        <v>1171698.8600000001</v>
      </c>
      <c r="E361">
        <v>1180396.6021586701</v>
      </c>
      <c r="F361">
        <v>50</v>
      </c>
      <c r="G361">
        <v>121099.30986585699</v>
      </c>
      <c r="H361">
        <v>9.7473566991808092</v>
      </c>
      <c r="I361">
        <v>1.5671284590000001</v>
      </c>
      <c r="J361">
        <v>0</v>
      </c>
    </row>
    <row r="362" spans="1:26" x14ac:dyDescent="0.2">
      <c r="A362" s="1">
        <v>39083</v>
      </c>
      <c r="B362">
        <v>3462.17</v>
      </c>
      <c r="C362">
        <v>1139612.1599999999</v>
      </c>
      <c r="D362">
        <v>1143074.33</v>
      </c>
      <c r="E362">
        <v>1145087.87539246</v>
      </c>
      <c r="F362">
        <v>50</v>
      </c>
      <c r="G362">
        <v>139813.36079492301</v>
      </c>
      <c r="H362">
        <v>8.8672859895923501</v>
      </c>
      <c r="I362">
        <v>94677.179942175993</v>
      </c>
      <c r="J362">
        <v>0</v>
      </c>
    </row>
    <row r="363" spans="1:26" x14ac:dyDescent="0.2">
      <c r="A363" s="1">
        <v>39114</v>
      </c>
      <c r="B363">
        <v>3223.76</v>
      </c>
      <c r="C363">
        <v>1194493.55</v>
      </c>
      <c r="D363">
        <v>1197717.31</v>
      </c>
      <c r="E363">
        <v>1199124.7783448501</v>
      </c>
      <c r="F363">
        <v>50</v>
      </c>
      <c r="G363">
        <v>170369.65423182899</v>
      </c>
      <c r="H363">
        <v>7.0383753711981898</v>
      </c>
      <c r="I363">
        <v>0.8</v>
      </c>
      <c r="J363">
        <v>0</v>
      </c>
    </row>
    <row r="364" spans="1:26" x14ac:dyDescent="0.2">
      <c r="A364" s="1">
        <v>39142</v>
      </c>
      <c r="B364">
        <v>4850.3500000000004</v>
      </c>
      <c r="C364">
        <v>1425661.39</v>
      </c>
      <c r="D364">
        <v>1430511.74</v>
      </c>
      <c r="E364">
        <v>1431460.30502353</v>
      </c>
      <c r="F364">
        <v>50</v>
      </c>
      <c r="G364">
        <v>176440.84436749801</v>
      </c>
      <c r="H364">
        <v>8.1280689893384093</v>
      </c>
      <c r="I364">
        <v>2663.0505326100001</v>
      </c>
      <c r="J364">
        <v>0</v>
      </c>
    </row>
    <row r="365" spans="1:26" x14ac:dyDescent="0.2">
      <c r="A365" s="1">
        <v>39173</v>
      </c>
      <c r="B365">
        <v>4729.32</v>
      </c>
      <c r="C365">
        <v>1214949.1100000001</v>
      </c>
      <c r="D365">
        <v>1219678.43</v>
      </c>
      <c r="E365">
        <v>1220278.9214596499</v>
      </c>
      <c r="F365">
        <v>50</v>
      </c>
      <c r="G365">
        <v>133147.786806285</v>
      </c>
      <c r="H365">
        <v>9.1642918451717303</v>
      </c>
      <c r="I365">
        <v>-73.744628153999997</v>
      </c>
      <c r="J365">
        <v>0</v>
      </c>
    </row>
    <row r="366" spans="1:26" x14ac:dyDescent="0.2">
      <c r="A366" s="1">
        <v>39203</v>
      </c>
      <c r="B366">
        <v>5132.1899999999996</v>
      </c>
      <c r="C366">
        <v>1378401.21</v>
      </c>
      <c r="D366">
        <v>1383533.4</v>
      </c>
      <c r="E366">
        <v>1383645.18564377</v>
      </c>
      <c r="F366">
        <v>50</v>
      </c>
      <c r="G366">
        <v>104293.78608622</v>
      </c>
      <c r="H366">
        <v>13.2668280399746</v>
      </c>
      <c r="I366">
        <v>2.54</v>
      </c>
      <c r="J366">
        <v>0</v>
      </c>
    </row>
    <row r="367" spans="1:26" x14ac:dyDescent="0.2">
      <c r="A367" s="1">
        <v>39234</v>
      </c>
      <c r="B367">
        <v>4471.8100000000004</v>
      </c>
      <c r="C367">
        <v>1409995.33</v>
      </c>
      <c r="D367">
        <v>1414467.14</v>
      </c>
      <c r="E367">
        <v>1414749.33969074</v>
      </c>
      <c r="F367">
        <v>50</v>
      </c>
      <c r="G367">
        <v>92260.233787466001</v>
      </c>
      <c r="H367">
        <v>15.338079109948399</v>
      </c>
      <c r="I367">
        <v>345.42484374999998</v>
      </c>
      <c r="J367">
        <v>0</v>
      </c>
    </row>
    <row r="368" spans="1:26" x14ac:dyDescent="0.2">
      <c r="A368" s="1">
        <v>39264</v>
      </c>
      <c r="B368">
        <v>4318.49</v>
      </c>
      <c r="C368">
        <v>1493965.55</v>
      </c>
      <c r="D368">
        <v>1498284.04</v>
      </c>
      <c r="E368">
        <v>1499108.61795247</v>
      </c>
      <c r="F368">
        <v>50</v>
      </c>
      <c r="G368">
        <v>93637.140576147998</v>
      </c>
      <c r="H368">
        <v>16.015825067029599</v>
      </c>
      <c r="I368">
        <v>567.44529197400004</v>
      </c>
      <c r="J368">
        <v>0</v>
      </c>
    </row>
    <row r="369" spans="1:10" x14ac:dyDescent="0.2">
      <c r="A369" s="1">
        <v>39295</v>
      </c>
      <c r="B369">
        <v>4075.56</v>
      </c>
      <c r="C369">
        <v>1230847.55</v>
      </c>
      <c r="D369">
        <v>1234923.1100000001</v>
      </c>
      <c r="E369">
        <v>1234093.2378257299</v>
      </c>
      <c r="F369">
        <v>50</v>
      </c>
      <c r="G369">
        <v>129545.273739713</v>
      </c>
      <c r="H369">
        <v>9.5290112640447209</v>
      </c>
      <c r="I369">
        <v>345.13484375000002</v>
      </c>
      <c r="J369">
        <v>0</v>
      </c>
    </row>
    <row r="370" spans="1:10" x14ac:dyDescent="0.2">
      <c r="A370" s="1">
        <v>39326</v>
      </c>
      <c r="B370">
        <v>4344.33</v>
      </c>
      <c r="C370">
        <v>1656775.83</v>
      </c>
      <c r="D370">
        <v>1661120.16</v>
      </c>
      <c r="E370">
        <v>1661119.42682221</v>
      </c>
      <c r="F370">
        <v>50</v>
      </c>
      <c r="G370">
        <v>82692.913353579002</v>
      </c>
      <c r="H370">
        <v>20.091981577210301</v>
      </c>
      <c r="I370">
        <v>345.06484375000002</v>
      </c>
      <c r="J370">
        <v>0</v>
      </c>
    </row>
    <row r="371" spans="1:10" x14ac:dyDescent="0.2">
      <c r="A371" s="1">
        <v>39356</v>
      </c>
      <c r="B371">
        <v>2194.8000000000002</v>
      </c>
      <c r="C371">
        <v>2028807.21</v>
      </c>
      <c r="D371">
        <v>2031002.01</v>
      </c>
      <c r="E371">
        <v>2031002.0037080201</v>
      </c>
      <c r="F371">
        <v>50</v>
      </c>
      <c r="G371">
        <v>84879.310575566997</v>
      </c>
      <c r="H371">
        <v>24.276502870439</v>
      </c>
      <c r="I371">
        <v>29570.823120616998</v>
      </c>
      <c r="J371">
        <v>0</v>
      </c>
    </row>
    <row r="372" spans="1:10" x14ac:dyDescent="0.2">
      <c r="A372" s="1">
        <v>39387</v>
      </c>
      <c r="B372">
        <v>6319.71</v>
      </c>
      <c r="C372">
        <v>2405610.64</v>
      </c>
      <c r="D372">
        <v>2411930.35</v>
      </c>
      <c r="E372">
        <v>2411930.7830715999</v>
      </c>
      <c r="F372">
        <v>50</v>
      </c>
      <c r="G372">
        <v>92895.977199407993</v>
      </c>
      <c r="H372">
        <v>25.9777173034005</v>
      </c>
      <c r="I372">
        <v>1294.651237758</v>
      </c>
      <c r="J372">
        <v>0</v>
      </c>
    </row>
    <row r="373" spans="1:10" x14ac:dyDescent="0.2">
      <c r="A373" s="1">
        <v>39417</v>
      </c>
      <c r="B373">
        <v>4462.8599999999997</v>
      </c>
      <c r="C373">
        <v>2350357.8199999998</v>
      </c>
      <c r="D373">
        <v>2354820.6800000002</v>
      </c>
      <c r="E373">
        <v>2354851.82316068</v>
      </c>
      <c r="F373">
        <v>50</v>
      </c>
      <c r="G373">
        <v>116387.480061001</v>
      </c>
      <c r="H373">
        <v>20.232861279654401</v>
      </c>
      <c r="I373">
        <v>-8.4397899999999998E-2</v>
      </c>
      <c r="J373">
        <v>0</v>
      </c>
    </row>
    <row r="374" spans="1:10" x14ac:dyDescent="0.2">
      <c r="A374" s="1">
        <v>39448</v>
      </c>
      <c r="B374">
        <v>8834.98</v>
      </c>
      <c r="C374">
        <v>2421619.85</v>
      </c>
      <c r="D374">
        <v>2430454.83</v>
      </c>
      <c r="E374">
        <v>2430454.3988979599</v>
      </c>
      <c r="F374">
        <v>50</v>
      </c>
      <c r="G374">
        <v>118462.27632332301</v>
      </c>
      <c r="H374">
        <v>20.516695055432201</v>
      </c>
      <c r="I374">
        <v>0</v>
      </c>
      <c r="J374">
        <v>0</v>
      </c>
    </row>
    <row r="375" spans="1:10" x14ac:dyDescent="0.2">
      <c r="A375" s="1">
        <v>39479</v>
      </c>
      <c r="B375">
        <v>4424.08</v>
      </c>
      <c r="C375">
        <v>1934366.44</v>
      </c>
      <c r="D375">
        <v>1938790.52</v>
      </c>
      <c r="E375">
        <v>1938790.3541348099</v>
      </c>
      <c r="F375">
        <v>50</v>
      </c>
      <c r="G375">
        <v>152631.047643987</v>
      </c>
      <c r="H375">
        <v>12.7024689859854</v>
      </c>
      <c r="I375">
        <v>0.79486140000000005</v>
      </c>
      <c r="J375">
        <v>0</v>
      </c>
    </row>
    <row r="376" spans="1:10" x14ac:dyDescent="0.2">
      <c r="A376" s="1">
        <v>39508</v>
      </c>
      <c r="B376">
        <v>4994.58</v>
      </c>
      <c r="C376">
        <v>2323775.14</v>
      </c>
      <c r="D376">
        <v>2328769.7200000002</v>
      </c>
      <c r="E376">
        <v>2328769.59319381</v>
      </c>
      <c r="F376">
        <v>50</v>
      </c>
      <c r="G376">
        <v>122703.611444364</v>
      </c>
      <c r="H376">
        <v>18.980537705539099</v>
      </c>
      <c r="I376">
        <v>210.93043175599999</v>
      </c>
      <c r="J376">
        <v>0</v>
      </c>
    </row>
    <row r="377" spans="1:10" x14ac:dyDescent="0.2">
      <c r="A377" s="1">
        <v>39539</v>
      </c>
      <c r="B377">
        <v>8914.84</v>
      </c>
      <c r="C377">
        <v>2799819.48</v>
      </c>
      <c r="D377">
        <v>2808734.32</v>
      </c>
      <c r="E377">
        <v>2800848.29410986</v>
      </c>
      <c r="F377">
        <v>50</v>
      </c>
      <c r="G377">
        <v>171906.23600682299</v>
      </c>
      <c r="H377">
        <v>16.293757657907499</v>
      </c>
      <c r="I377">
        <v>150.25526837199999</v>
      </c>
      <c r="J377">
        <v>0</v>
      </c>
    </row>
    <row r="378" spans="1:10" x14ac:dyDescent="0.2">
      <c r="A378" s="1">
        <v>39569</v>
      </c>
      <c r="B378">
        <v>18995.830000000002</v>
      </c>
      <c r="C378">
        <v>3307559.78</v>
      </c>
      <c r="D378">
        <v>3326555.61</v>
      </c>
      <c r="E378">
        <v>3326596.8181240698</v>
      </c>
      <c r="F378">
        <v>50</v>
      </c>
      <c r="G378">
        <v>143771.28887057299</v>
      </c>
      <c r="H378">
        <v>23.1383068541355</v>
      </c>
      <c r="I378">
        <v>27.380577809999998</v>
      </c>
      <c r="J378">
        <v>0</v>
      </c>
    </row>
    <row r="379" spans="1:10" x14ac:dyDescent="0.2">
      <c r="A379" s="1">
        <v>39600</v>
      </c>
      <c r="B379">
        <v>14505.91</v>
      </c>
      <c r="C379">
        <v>3508183.06</v>
      </c>
      <c r="D379">
        <v>3522688.97</v>
      </c>
      <c r="E379">
        <v>3534078.3852200401</v>
      </c>
      <c r="F379">
        <v>50</v>
      </c>
      <c r="G379">
        <v>135266.896780854</v>
      </c>
      <c r="H379">
        <v>26.126718512180702</v>
      </c>
      <c r="I379">
        <v>1.750989535</v>
      </c>
      <c r="J379">
        <v>0</v>
      </c>
    </row>
    <row r="380" spans="1:10" x14ac:dyDescent="0.2">
      <c r="A380" s="1">
        <v>39630</v>
      </c>
      <c r="B380">
        <v>4562.6400000000003</v>
      </c>
      <c r="C380">
        <v>6524497.8899999997</v>
      </c>
      <c r="D380">
        <v>6529060.5300000003</v>
      </c>
      <c r="E380">
        <v>6529030.4095067699</v>
      </c>
      <c r="F380">
        <v>50</v>
      </c>
      <c r="G380">
        <v>224076.335519018</v>
      </c>
      <c r="H380">
        <v>29.1375276002879</v>
      </c>
      <c r="I380">
        <v>1.25E-3</v>
      </c>
      <c r="J380">
        <v>0</v>
      </c>
    </row>
    <row r="381" spans="1:10" x14ac:dyDescent="0.2">
      <c r="A381" s="1">
        <v>39661</v>
      </c>
      <c r="B381">
        <v>8319.1</v>
      </c>
      <c r="C381">
        <v>4397497.7</v>
      </c>
      <c r="D381">
        <v>4405816.8</v>
      </c>
      <c r="E381">
        <v>4405826.0696165403</v>
      </c>
      <c r="F381">
        <v>50</v>
      </c>
      <c r="G381">
        <v>118882.836612429</v>
      </c>
      <c r="H381">
        <v>37.0602986091723</v>
      </c>
      <c r="I381">
        <v>7.3547455199999998</v>
      </c>
      <c r="J381">
        <v>0</v>
      </c>
    </row>
    <row r="382" spans="1:10" x14ac:dyDescent="0.2">
      <c r="A382" s="1">
        <v>39692</v>
      </c>
      <c r="B382">
        <v>1351.85</v>
      </c>
      <c r="C382">
        <v>793803.12</v>
      </c>
      <c r="D382">
        <v>795154.97</v>
      </c>
      <c r="E382">
        <v>795154.84491903195</v>
      </c>
      <c r="F382">
        <v>50</v>
      </c>
      <c r="G382">
        <v>46231.033824145001</v>
      </c>
      <c r="H382">
        <v>17.199909010631501</v>
      </c>
      <c r="I382">
        <v>14.730323691000001</v>
      </c>
      <c r="J382">
        <v>0</v>
      </c>
    </row>
    <row r="383" spans="1:10" x14ac:dyDescent="0.2">
      <c r="A383" s="1">
        <v>39722</v>
      </c>
      <c r="B383">
        <v>1897.7</v>
      </c>
      <c r="C383">
        <v>1700275.31</v>
      </c>
      <c r="D383">
        <v>1702173.01</v>
      </c>
      <c r="E383">
        <v>1702843.7110365999</v>
      </c>
      <c r="F383">
        <v>50</v>
      </c>
      <c r="G383">
        <v>100914.663162978</v>
      </c>
      <c r="H383">
        <v>16.874099319129598</v>
      </c>
      <c r="I383">
        <v>0.33793200000000001</v>
      </c>
      <c r="J383">
        <v>0</v>
      </c>
    </row>
    <row r="384" spans="1:10" x14ac:dyDescent="0.2">
      <c r="A384" s="1">
        <v>39753</v>
      </c>
      <c r="B384">
        <v>1469.94</v>
      </c>
      <c r="C384">
        <v>1771580.7</v>
      </c>
      <c r="D384">
        <v>1773050.64</v>
      </c>
      <c r="E384">
        <v>1773073.2893558999</v>
      </c>
      <c r="F384">
        <v>50</v>
      </c>
      <c r="G384">
        <v>91062.206747122997</v>
      </c>
      <c r="H384">
        <v>19.470959280663902</v>
      </c>
      <c r="I384">
        <v>-4.7697752739999997</v>
      </c>
      <c r="J384">
        <v>0</v>
      </c>
    </row>
    <row r="385" spans="1:10" x14ac:dyDescent="0.2">
      <c r="A385" s="1">
        <v>39783</v>
      </c>
      <c r="B385">
        <v>1528.14</v>
      </c>
      <c r="C385">
        <v>623171.18999999994</v>
      </c>
      <c r="D385">
        <v>624699.32999999996</v>
      </c>
      <c r="E385">
        <v>624699.05719433597</v>
      </c>
      <c r="F385">
        <v>50</v>
      </c>
      <c r="G385">
        <v>56959.131228856</v>
      </c>
      <c r="H385">
        <v>10.967496233121199</v>
      </c>
      <c r="I385">
        <v>0</v>
      </c>
      <c r="J385">
        <v>0</v>
      </c>
    </row>
    <row r="386" spans="1:10" x14ac:dyDescent="0.2">
      <c r="A386" s="1">
        <v>39814</v>
      </c>
      <c r="B386">
        <v>2532.8000000000002</v>
      </c>
      <c r="C386">
        <v>850995.6</v>
      </c>
      <c r="D386">
        <v>853528.4</v>
      </c>
      <c r="E386">
        <v>853528.43274486996</v>
      </c>
      <c r="F386">
        <v>50</v>
      </c>
      <c r="G386">
        <v>77028.279676791004</v>
      </c>
      <c r="H386">
        <v>11.0808981105409</v>
      </c>
      <c r="I386">
        <v>14.085983905999999</v>
      </c>
      <c r="J386">
        <v>0</v>
      </c>
    </row>
    <row r="387" spans="1:10" x14ac:dyDescent="0.2">
      <c r="A387" s="1">
        <v>39845</v>
      </c>
      <c r="B387">
        <v>3755.21</v>
      </c>
      <c r="C387">
        <v>836414.55</v>
      </c>
      <c r="D387">
        <v>840169.76</v>
      </c>
      <c r="E387">
        <v>886811.86529113795</v>
      </c>
      <c r="F387">
        <v>50</v>
      </c>
      <c r="G387">
        <v>45310.607915082001</v>
      </c>
      <c r="H387">
        <v>19.572763631540901</v>
      </c>
      <c r="I387">
        <v>41.953432190000001</v>
      </c>
      <c r="J387">
        <v>0</v>
      </c>
    </row>
    <row r="388" spans="1:10" x14ac:dyDescent="0.2">
      <c r="A388" s="1">
        <v>39873</v>
      </c>
      <c r="B388">
        <v>4992.2700000000004</v>
      </c>
      <c r="C388">
        <v>859224.1</v>
      </c>
      <c r="D388">
        <v>864216.37</v>
      </c>
      <c r="E388">
        <v>893299.19106652495</v>
      </c>
      <c r="F388">
        <v>50</v>
      </c>
      <c r="G388">
        <v>58477.520951291997</v>
      </c>
      <c r="H388">
        <v>15.276121991186001</v>
      </c>
      <c r="I388">
        <v>10.552727552</v>
      </c>
      <c r="J388">
        <v>0</v>
      </c>
    </row>
    <row r="389" spans="1:10" x14ac:dyDescent="0.2">
      <c r="A389" s="1">
        <v>39904</v>
      </c>
      <c r="B389">
        <v>6871.22</v>
      </c>
      <c r="C389">
        <v>842454.62</v>
      </c>
      <c r="D389">
        <v>849325.84</v>
      </c>
      <c r="E389">
        <v>878558.64324298897</v>
      </c>
      <c r="F389">
        <v>50</v>
      </c>
      <c r="G389">
        <v>52432.976963521003</v>
      </c>
      <c r="H389">
        <v>16.756056055178998</v>
      </c>
      <c r="I389">
        <v>11.257897679999999</v>
      </c>
      <c r="J389">
        <v>0</v>
      </c>
    </row>
    <row r="390" spans="1:10" x14ac:dyDescent="0.2">
      <c r="A390" s="1">
        <v>39934</v>
      </c>
      <c r="B390">
        <v>8632.25</v>
      </c>
      <c r="C390">
        <v>1055405.1599999999</v>
      </c>
      <c r="D390">
        <v>1064037.4099999999</v>
      </c>
      <c r="E390">
        <v>1096884.81477271</v>
      </c>
      <c r="F390">
        <v>50</v>
      </c>
      <c r="G390">
        <v>57800.622627236</v>
      </c>
      <c r="H390">
        <v>18.977236126754601</v>
      </c>
      <c r="I390">
        <v>11.249097782</v>
      </c>
      <c r="J390">
        <v>0</v>
      </c>
    </row>
    <row r="391" spans="1:10" x14ac:dyDescent="0.2">
      <c r="A391" s="1">
        <v>39965</v>
      </c>
      <c r="B391">
        <v>8941.27</v>
      </c>
      <c r="C391">
        <v>1158965.94</v>
      </c>
      <c r="D391">
        <v>1167907.21</v>
      </c>
      <c r="E391">
        <v>1202959.42922489</v>
      </c>
      <c r="F391">
        <v>50</v>
      </c>
      <c r="G391">
        <v>46161.438474187999</v>
      </c>
      <c r="H391">
        <v>26.0600924584026</v>
      </c>
      <c r="I391">
        <v>11.925425307999999</v>
      </c>
      <c r="J391">
        <v>0</v>
      </c>
    </row>
    <row r="392" spans="1:10" x14ac:dyDescent="0.2">
      <c r="A392" s="1">
        <v>39995</v>
      </c>
      <c r="B392">
        <v>7071.36</v>
      </c>
      <c r="C392">
        <v>1086692.5</v>
      </c>
      <c r="D392">
        <v>1093763.8600000001</v>
      </c>
      <c r="E392">
        <v>1093764.00819102</v>
      </c>
      <c r="F392">
        <v>50</v>
      </c>
      <c r="G392">
        <v>50039.621105999002</v>
      </c>
      <c r="H392">
        <v>21.858016456717198</v>
      </c>
      <c r="I392">
        <v>2.8534318019999998</v>
      </c>
      <c r="J392">
        <v>0</v>
      </c>
    </row>
    <row r="393" spans="1:10" x14ac:dyDescent="0.2">
      <c r="A393" s="1">
        <v>40026</v>
      </c>
      <c r="B393">
        <v>8764.15</v>
      </c>
      <c r="C393">
        <v>1521413.33</v>
      </c>
      <c r="D393">
        <v>1530177.48</v>
      </c>
      <c r="E393">
        <v>1530177.27933715</v>
      </c>
      <c r="F393">
        <v>50</v>
      </c>
      <c r="G393">
        <v>78184.520630215993</v>
      </c>
      <c r="H393">
        <v>19.572357057087299</v>
      </c>
      <c r="I393">
        <v>78.074774650999998</v>
      </c>
      <c r="J393">
        <v>0</v>
      </c>
    </row>
    <row r="394" spans="1:10" x14ac:dyDescent="0.2">
      <c r="A394" s="1">
        <v>40057</v>
      </c>
      <c r="B394">
        <v>12353.21</v>
      </c>
      <c r="C394">
        <v>1421562.18</v>
      </c>
      <c r="D394">
        <v>1433915.39</v>
      </c>
      <c r="E394">
        <v>1433915.07824994</v>
      </c>
      <c r="F394">
        <v>50</v>
      </c>
      <c r="G394">
        <v>60907.713091705002</v>
      </c>
      <c r="H394">
        <v>23.5435688511166</v>
      </c>
      <c r="I394">
        <v>69.858488671000003</v>
      </c>
      <c r="J394">
        <v>0</v>
      </c>
    </row>
    <row r="395" spans="1:10" x14ac:dyDescent="0.2">
      <c r="A395" s="1">
        <v>40087</v>
      </c>
      <c r="B395">
        <v>11686.87</v>
      </c>
      <c r="C395">
        <v>1732963.54</v>
      </c>
      <c r="D395">
        <v>1744650.41</v>
      </c>
      <c r="E395">
        <v>1744677.471869</v>
      </c>
      <c r="F395">
        <v>50</v>
      </c>
      <c r="G395">
        <v>64783.941437704998</v>
      </c>
      <c r="H395">
        <v>26.9317478508273</v>
      </c>
      <c r="I395">
        <v>67.303714033999995</v>
      </c>
      <c r="J395">
        <v>0</v>
      </c>
    </row>
    <row r="396" spans="1:10" x14ac:dyDescent="0.2">
      <c r="A396" s="1">
        <v>40118</v>
      </c>
      <c r="B396">
        <v>5088.57</v>
      </c>
      <c r="C396">
        <v>1715242.68</v>
      </c>
      <c r="D396">
        <v>1720331.25</v>
      </c>
      <c r="E396">
        <v>1720331.1686477</v>
      </c>
      <c r="F396">
        <v>50</v>
      </c>
      <c r="G396">
        <v>66895.268219325997</v>
      </c>
      <c r="H396">
        <v>25.7536534183524</v>
      </c>
      <c r="I396">
        <v>2466.38440055</v>
      </c>
      <c r="J396">
        <v>0</v>
      </c>
    </row>
    <row r="397" spans="1:10" x14ac:dyDescent="0.2">
      <c r="A397" s="1">
        <v>40148</v>
      </c>
      <c r="B397">
        <v>5061.55</v>
      </c>
      <c r="C397">
        <v>1722936.8</v>
      </c>
      <c r="D397">
        <v>1727998.35</v>
      </c>
      <c r="E397">
        <v>1727998.0681781999</v>
      </c>
      <c r="F397">
        <v>50</v>
      </c>
      <c r="G397">
        <v>64618.807421789999</v>
      </c>
      <c r="H397">
        <v>26.742319295554299</v>
      </c>
      <c r="I397">
        <v>58.712393245000001</v>
      </c>
      <c r="J397">
        <v>0</v>
      </c>
    </row>
    <row r="398" spans="1:10" x14ac:dyDescent="0.2">
      <c r="A398" s="1">
        <v>40179</v>
      </c>
      <c r="B398">
        <v>3593.36</v>
      </c>
      <c r="C398">
        <v>1746778.6</v>
      </c>
      <c r="D398">
        <v>1750371.96</v>
      </c>
      <c r="E398">
        <v>1750399.9133925899</v>
      </c>
      <c r="F398">
        <v>50</v>
      </c>
      <c r="G398">
        <v>54565.35133238</v>
      </c>
      <c r="H398">
        <v>32.078975011441401</v>
      </c>
      <c r="I398">
        <v>0.62848934400000001</v>
      </c>
      <c r="J398">
        <v>0</v>
      </c>
    </row>
    <row r="399" spans="1:10" x14ac:dyDescent="0.2">
      <c r="A399" s="1">
        <v>40210</v>
      </c>
      <c r="B399">
        <v>8600.39</v>
      </c>
      <c r="C399">
        <v>1785623.71</v>
      </c>
      <c r="D399">
        <v>1794224.1</v>
      </c>
      <c r="E399">
        <v>1794077.8762862899</v>
      </c>
      <c r="F399">
        <v>50</v>
      </c>
      <c r="G399">
        <v>342588.26499507</v>
      </c>
      <c r="H399">
        <v>5.2368364201181796</v>
      </c>
      <c r="I399">
        <v>0.82694498299999997</v>
      </c>
      <c r="J399">
        <v>0</v>
      </c>
    </row>
    <row r="400" spans="1:10" x14ac:dyDescent="0.2">
      <c r="A400" s="1">
        <v>40238</v>
      </c>
      <c r="B400">
        <v>2410.2600000000002</v>
      </c>
      <c r="C400">
        <v>1150612.99</v>
      </c>
      <c r="D400">
        <v>1153023.25</v>
      </c>
      <c r="E400">
        <v>1153038.77684896</v>
      </c>
      <c r="F400">
        <v>50</v>
      </c>
      <c r="G400">
        <v>416458.330086648</v>
      </c>
      <c r="H400">
        <v>2.76867742472353</v>
      </c>
      <c r="I400">
        <v>0</v>
      </c>
      <c r="J400">
        <v>0</v>
      </c>
    </row>
    <row r="401" spans="1:10" x14ac:dyDescent="0.2">
      <c r="A401" s="1">
        <v>40269</v>
      </c>
      <c r="B401">
        <v>2575.87</v>
      </c>
      <c r="C401">
        <v>1253615.53</v>
      </c>
      <c r="D401">
        <v>1256191.3999999999</v>
      </c>
      <c r="E401">
        <v>1258184.9546850501</v>
      </c>
      <c r="F401">
        <v>50</v>
      </c>
      <c r="G401">
        <v>435112.18492928398</v>
      </c>
      <c r="H401">
        <v>2.8917967193001801</v>
      </c>
      <c r="I401">
        <v>71.034220980000001</v>
      </c>
      <c r="J401">
        <v>0</v>
      </c>
    </row>
    <row r="402" spans="1:10" x14ac:dyDescent="0.2">
      <c r="A402" s="1">
        <v>40299</v>
      </c>
      <c r="B402">
        <v>3325.66</v>
      </c>
      <c r="C402">
        <v>1835479.44</v>
      </c>
      <c r="D402">
        <v>1838805.1</v>
      </c>
      <c r="E402">
        <v>1835336.27805512</v>
      </c>
      <c r="F402">
        <v>50</v>
      </c>
      <c r="G402">
        <v>472108.91980472999</v>
      </c>
      <c r="H402">
        <v>3.8875937887388998</v>
      </c>
      <c r="I402">
        <v>31.426185975999999</v>
      </c>
      <c r="J402">
        <v>0</v>
      </c>
    </row>
    <row r="403" spans="1:10" x14ac:dyDescent="0.2">
      <c r="A403" s="1">
        <v>40330</v>
      </c>
      <c r="B403">
        <v>3534.57</v>
      </c>
      <c r="C403">
        <v>1418278.58</v>
      </c>
      <c r="D403">
        <v>1421813.15</v>
      </c>
      <c r="E403">
        <v>1418399.0617887001</v>
      </c>
      <c r="F403">
        <v>50</v>
      </c>
      <c r="G403">
        <v>410810.24636924302</v>
      </c>
      <c r="H403">
        <v>3.4527275885472899</v>
      </c>
      <c r="I403">
        <v>16.809508296000001</v>
      </c>
      <c r="J403">
        <v>0</v>
      </c>
    </row>
    <row r="404" spans="1:10" x14ac:dyDescent="0.2">
      <c r="A404" s="1">
        <v>40360</v>
      </c>
      <c r="B404">
        <v>5613.93</v>
      </c>
      <c r="C404">
        <v>1892944.37</v>
      </c>
      <c r="D404">
        <v>1898558.3</v>
      </c>
      <c r="E404">
        <v>1899024.36217033</v>
      </c>
      <c r="F404">
        <v>50</v>
      </c>
      <c r="G404">
        <v>439136.82841497299</v>
      </c>
      <c r="H404">
        <v>4.3244586645102299</v>
      </c>
      <c r="I404">
        <v>4.7003743399999998</v>
      </c>
      <c r="J404">
        <v>0</v>
      </c>
    </row>
    <row r="405" spans="1:10" x14ac:dyDescent="0.2">
      <c r="A405" s="1">
        <v>40391</v>
      </c>
      <c r="B405">
        <v>5491.95</v>
      </c>
      <c r="C405">
        <v>2056289.28</v>
      </c>
      <c r="D405">
        <v>2061781.23</v>
      </c>
      <c r="E405">
        <v>2060388.1757167201</v>
      </c>
      <c r="F405">
        <v>50</v>
      </c>
      <c r="G405">
        <v>429190.31375319802</v>
      </c>
      <c r="H405">
        <v>4.8006400372511999</v>
      </c>
      <c r="I405">
        <v>2.8087286E-2</v>
      </c>
      <c r="J405">
        <v>0</v>
      </c>
    </row>
    <row r="406" spans="1:10" x14ac:dyDescent="0.2">
      <c r="A406" s="1">
        <v>40422</v>
      </c>
      <c r="B406">
        <v>5070.26</v>
      </c>
      <c r="C406">
        <v>2162167.0499999998</v>
      </c>
      <c r="D406">
        <v>2167237.31</v>
      </c>
      <c r="E406">
        <v>2167258.1208566702</v>
      </c>
      <c r="F406">
        <v>50</v>
      </c>
      <c r="G406">
        <v>437198.775979581</v>
      </c>
      <c r="H406">
        <v>4.9918391673160203</v>
      </c>
      <c r="I406">
        <v>15167.852980821001</v>
      </c>
      <c r="J406">
        <v>0</v>
      </c>
    </row>
    <row r="407" spans="1:10" x14ac:dyDescent="0.2">
      <c r="A407" s="1">
        <v>40452</v>
      </c>
      <c r="B407">
        <v>7981.67</v>
      </c>
      <c r="C407">
        <v>2815298.28</v>
      </c>
      <c r="D407">
        <v>2823279.95</v>
      </c>
      <c r="E407">
        <v>2823158.3271658998</v>
      </c>
      <c r="F407">
        <v>50</v>
      </c>
      <c r="G407">
        <v>350941.01824559103</v>
      </c>
      <c r="H407">
        <v>8.0458586824373093</v>
      </c>
      <c r="I407">
        <v>463.51150877700002</v>
      </c>
      <c r="J407">
        <v>0</v>
      </c>
    </row>
    <row r="408" spans="1:10" x14ac:dyDescent="0.2">
      <c r="A408" s="1">
        <v>40483</v>
      </c>
      <c r="B408">
        <v>5881.1</v>
      </c>
      <c r="C408">
        <v>1989082.72</v>
      </c>
      <c r="D408">
        <v>1994963.82</v>
      </c>
      <c r="E408">
        <v>1994912.1041091401</v>
      </c>
      <c r="F408">
        <v>50</v>
      </c>
      <c r="G408">
        <v>443385.45901243697</v>
      </c>
      <c r="H408">
        <v>4.4999989265561897</v>
      </c>
      <c r="I408">
        <v>321.98549744600001</v>
      </c>
      <c r="J408">
        <v>0</v>
      </c>
    </row>
    <row r="409" spans="1:10" x14ac:dyDescent="0.2">
      <c r="A409" s="1">
        <v>40513</v>
      </c>
      <c r="B409">
        <v>7275.92</v>
      </c>
      <c r="C409">
        <v>2375847.14</v>
      </c>
      <c r="D409">
        <v>2383123.06</v>
      </c>
      <c r="E409">
        <v>2383136.9258099901</v>
      </c>
      <c r="F409">
        <v>50</v>
      </c>
      <c r="G409">
        <v>553709.92037151405</v>
      </c>
      <c r="H409">
        <v>4.3040190436041303</v>
      </c>
      <c r="I409">
        <v>41.116101528999998</v>
      </c>
      <c r="J409">
        <v>0</v>
      </c>
    </row>
    <row r="410" spans="1:10" x14ac:dyDescent="0.2">
      <c r="A410" s="1">
        <v>40544</v>
      </c>
      <c r="B410">
        <v>4085.09</v>
      </c>
      <c r="C410">
        <v>2435008.44</v>
      </c>
      <c r="D410">
        <v>2439093.5299999998</v>
      </c>
      <c r="E410">
        <v>2445468.78607105</v>
      </c>
      <c r="F410">
        <v>50</v>
      </c>
      <c r="G410">
        <v>503270.05829795101</v>
      </c>
      <c r="H410">
        <v>4.8593072276963696</v>
      </c>
      <c r="I410">
        <v>75.045699353000003</v>
      </c>
      <c r="J410">
        <v>0</v>
      </c>
    </row>
    <row r="411" spans="1:10" x14ac:dyDescent="0.2">
      <c r="A411" s="1">
        <v>40575</v>
      </c>
      <c r="B411">
        <v>2318.35</v>
      </c>
      <c r="C411">
        <v>2252036.2599999998</v>
      </c>
      <c r="D411">
        <v>2254354.61</v>
      </c>
      <c r="E411">
        <v>2261663.42948065</v>
      </c>
      <c r="F411">
        <v>50</v>
      </c>
      <c r="G411">
        <v>443743.86455988901</v>
      </c>
      <c r="H411">
        <v>5.0976368304559898</v>
      </c>
      <c r="I411">
        <v>381.63778871400001</v>
      </c>
      <c r="J411">
        <v>0</v>
      </c>
    </row>
    <row r="412" spans="1:10" x14ac:dyDescent="0.2">
      <c r="A412" s="1">
        <v>40603</v>
      </c>
      <c r="B412">
        <v>3258.43</v>
      </c>
      <c r="C412">
        <v>2500242.2599999998</v>
      </c>
      <c r="D412">
        <v>2503500.69</v>
      </c>
      <c r="E412">
        <v>2503494.6759124198</v>
      </c>
      <c r="F412">
        <v>50</v>
      </c>
      <c r="G412">
        <v>452090.417472589</v>
      </c>
      <c r="H412">
        <v>5.5386443487625998</v>
      </c>
      <c r="I412">
        <v>473.35995185500002</v>
      </c>
      <c r="J412">
        <v>0</v>
      </c>
    </row>
    <row r="413" spans="1:10" x14ac:dyDescent="0.2">
      <c r="A413" s="1">
        <v>40634</v>
      </c>
      <c r="B413">
        <v>3305.17</v>
      </c>
      <c r="C413">
        <v>2828573.36</v>
      </c>
      <c r="D413">
        <v>2831878.53</v>
      </c>
      <c r="E413">
        <v>2874611.9286709102</v>
      </c>
      <c r="F413">
        <v>50</v>
      </c>
      <c r="G413">
        <v>519268.93891762203</v>
      </c>
      <c r="H413">
        <v>5.53599750025574</v>
      </c>
      <c r="I413">
        <v>59.619137498999997</v>
      </c>
      <c r="J413">
        <v>0</v>
      </c>
    </row>
    <row r="414" spans="1:10" x14ac:dyDescent="0.2">
      <c r="A414" s="1">
        <v>40664</v>
      </c>
      <c r="B414">
        <v>3466.67</v>
      </c>
      <c r="C414">
        <v>2818845.31</v>
      </c>
      <c r="D414">
        <v>2822311.98</v>
      </c>
      <c r="E414">
        <v>2821821.3952123602</v>
      </c>
      <c r="F414">
        <v>50</v>
      </c>
      <c r="G414">
        <v>483579.40406041901</v>
      </c>
      <c r="H414">
        <v>5.8352803521379899</v>
      </c>
      <c r="I414">
        <v>0</v>
      </c>
      <c r="J414">
        <v>0</v>
      </c>
    </row>
    <row r="415" spans="1:10" x14ac:dyDescent="0.2">
      <c r="A415" s="1">
        <v>40695</v>
      </c>
      <c r="B415">
        <v>1608.79</v>
      </c>
      <c r="C415">
        <v>3023159.29</v>
      </c>
      <c r="D415">
        <v>3024768.08</v>
      </c>
      <c r="E415">
        <v>3025035.8949356601</v>
      </c>
      <c r="F415">
        <v>50</v>
      </c>
      <c r="G415">
        <v>468198.88349111198</v>
      </c>
      <c r="H415">
        <v>6.4610062125299503</v>
      </c>
      <c r="I415">
        <v>0</v>
      </c>
      <c r="J415">
        <v>0</v>
      </c>
    </row>
    <row r="416" spans="1:10" x14ac:dyDescent="0.2">
      <c r="A416" s="1">
        <v>40725</v>
      </c>
      <c r="B416">
        <v>2542.79</v>
      </c>
      <c r="C416">
        <v>3086853.42</v>
      </c>
      <c r="D416">
        <v>3089396.21</v>
      </c>
      <c r="E416">
        <v>3089358.25675915</v>
      </c>
      <c r="F416">
        <v>50</v>
      </c>
      <c r="G416">
        <v>508309.41338019498</v>
      </c>
      <c r="H416">
        <v>6.0780912688443802</v>
      </c>
      <c r="I416">
        <v>192.75057841899999</v>
      </c>
      <c r="J416">
        <v>0</v>
      </c>
    </row>
    <row r="417" spans="1:10" x14ac:dyDescent="0.2">
      <c r="A417" s="1">
        <v>40756</v>
      </c>
      <c r="B417">
        <v>2326.73</v>
      </c>
      <c r="C417">
        <v>3201278.99</v>
      </c>
      <c r="D417">
        <v>3203605.72</v>
      </c>
      <c r="E417">
        <v>3203596.5271204701</v>
      </c>
      <c r="F417">
        <v>50</v>
      </c>
      <c r="G417">
        <v>484960.00108343799</v>
      </c>
      <c r="H417">
        <v>6.6058999577621504</v>
      </c>
      <c r="I417">
        <v>0.723552945</v>
      </c>
      <c r="J417">
        <v>0</v>
      </c>
    </row>
    <row r="418" spans="1:10" x14ac:dyDescent="0.2">
      <c r="A418" s="1">
        <v>40787</v>
      </c>
      <c r="B418">
        <v>9236.35</v>
      </c>
      <c r="C418">
        <v>2613782.06</v>
      </c>
      <c r="D418">
        <v>2623018.41</v>
      </c>
      <c r="E418">
        <v>2620134.3576270398</v>
      </c>
      <c r="F418">
        <v>50</v>
      </c>
      <c r="G418">
        <v>377283.77064324002</v>
      </c>
      <c r="H418">
        <v>6.9449356737063299</v>
      </c>
      <c r="I418">
        <v>77.160223631999997</v>
      </c>
      <c r="J418">
        <v>0</v>
      </c>
    </row>
    <row r="419" spans="1:10" x14ac:dyDescent="0.2">
      <c r="A419" s="1">
        <v>40817</v>
      </c>
      <c r="B419">
        <v>19697.400000000001</v>
      </c>
      <c r="C419">
        <v>2617027.64</v>
      </c>
      <c r="D419">
        <v>2636725.04</v>
      </c>
      <c r="E419">
        <v>2636852.4478642601</v>
      </c>
      <c r="F419">
        <v>50</v>
      </c>
      <c r="G419">
        <v>457619.84300516697</v>
      </c>
      <c r="H419">
        <v>5.7621031199896997</v>
      </c>
      <c r="I419">
        <v>0.277285008</v>
      </c>
      <c r="J419">
        <v>0</v>
      </c>
    </row>
    <row r="420" spans="1:10" x14ac:dyDescent="0.2">
      <c r="A420" s="1">
        <v>40848</v>
      </c>
      <c r="B420">
        <v>14838.05</v>
      </c>
      <c r="C420">
        <v>2585124.4700000002</v>
      </c>
      <c r="D420">
        <v>2599962.52</v>
      </c>
      <c r="E420">
        <v>2599920.3229169901</v>
      </c>
      <c r="F420">
        <v>50</v>
      </c>
      <c r="G420">
        <v>443475.94984706602</v>
      </c>
      <c r="H420">
        <v>5.8625959847734199</v>
      </c>
      <c r="I420">
        <v>0</v>
      </c>
      <c r="J420">
        <v>0</v>
      </c>
    </row>
    <row r="421" spans="1:10" x14ac:dyDescent="0.2">
      <c r="A421" s="1">
        <v>40878</v>
      </c>
      <c r="B421">
        <v>13540.91</v>
      </c>
      <c r="C421">
        <v>2438046.75</v>
      </c>
      <c r="D421">
        <v>2451587.66</v>
      </c>
      <c r="E421">
        <v>2451748.7782641798</v>
      </c>
      <c r="F421">
        <v>50</v>
      </c>
      <c r="G421">
        <v>364456.93324167799</v>
      </c>
      <c r="H421">
        <v>6.7271381599564801</v>
      </c>
      <c r="I421">
        <v>3.3650066189999999</v>
      </c>
      <c r="J421">
        <v>0</v>
      </c>
    </row>
    <row r="422" spans="1:10" x14ac:dyDescent="0.2">
      <c r="A422" s="1">
        <v>40909</v>
      </c>
      <c r="B422">
        <v>8984.52</v>
      </c>
      <c r="C422">
        <v>2482459.7000000002</v>
      </c>
      <c r="D422">
        <v>2491444.2200000002</v>
      </c>
      <c r="E422">
        <v>2491443.8030353701</v>
      </c>
      <c r="F422">
        <v>50</v>
      </c>
      <c r="G422">
        <v>336284.02036967</v>
      </c>
      <c r="H422">
        <v>7.4087487127594596</v>
      </c>
      <c r="I422">
        <v>0</v>
      </c>
      <c r="J422">
        <v>0</v>
      </c>
    </row>
    <row r="423" spans="1:10" x14ac:dyDescent="0.2">
      <c r="A423" s="1">
        <v>40940</v>
      </c>
      <c r="B423">
        <v>7997.23</v>
      </c>
      <c r="C423">
        <v>2151847.3199999998</v>
      </c>
      <c r="D423">
        <v>2159844.5499999998</v>
      </c>
      <c r="E423">
        <v>2159868.0518391202</v>
      </c>
      <c r="F423">
        <v>50</v>
      </c>
      <c r="G423">
        <v>397909.86254663701</v>
      </c>
      <c r="H423">
        <v>5.4280391311024401</v>
      </c>
      <c r="I423">
        <v>2.2527156210000001</v>
      </c>
      <c r="J423">
        <v>0</v>
      </c>
    </row>
    <row r="424" spans="1:10" x14ac:dyDescent="0.2">
      <c r="A424" s="1">
        <v>40969</v>
      </c>
      <c r="B424">
        <v>5634.78</v>
      </c>
      <c r="C424">
        <v>2294409.81</v>
      </c>
      <c r="D424">
        <v>2300044.59</v>
      </c>
      <c r="E424">
        <v>2300045.2128243698</v>
      </c>
      <c r="F424">
        <v>50</v>
      </c>
      <c r="G424">
        <v>472902.95041148202</v>
      </c>
      <c r="H424">
        <v>4.8636727912631104</v>
      </c>
      <c r="I424">
        <v>0</v>
      </c>
      <c r="J424">
        <v>0</v>
      </c>
    </row>
    <row r="425" spans="1:10" x14ac:dyDescent="0.2">
      <c r="A425" s="1">
        <v>41000</v>
      </c>
      <c r="B425">
        <v>15525.77</v>
      </c>
      <c r="C425">
        <v>2322482.71</v>
      </c>
      <c r="D425">
        <v>2338008.48</v>
      </c>
      <c r="E425">
        <v>2338015.1952084401</v>
      </c>
      <c r="F425">
        <v>50</v>
      </c>
      <c r="G425">
        <v>379718.49482364702</v>
      </c>
      <c r="H425">
        <v>6.1572328635040403</v>
      </c>
      <c r="I425">
        <v>0</v>
      </c>
      <c r="J425">
        <v>0</v>
      </c>
    </row>
    <row r="426" spans="1:10" x14ac:dyDescent="0.2">
      <c r="A426" s="1">
        <v>41030</v>
      </c>
      <c r="B426">
        <v>12190.83</v>
      </c>
      <c r="C426">
        <v>1963801.24</v>
      </c>
      <c r="D426">
        <v>1975992.07</v>
      </c>
      <c r="E426">
        <v>1976000.9091565099</v>
      </c>
      <c r="F426">
        <v>50</v>
      </c>
      <c r="G426">
        <v>452378.57055833301</v>
      </c>
      <c r="H426">
        <v>4.3680250077224096</v>
      </c>
      <c r="I426">
        <v>0</v>
      </c>
      <c r="J426">
        <v>0</v>
      </c>
    </row>
    <row r="427" spans="1:10" x14ac:dyDescent="0.2">
      <c r="A427" s="1">
        <v>41061</v>
      </c>
      <c r="B427">
        <v>11194.2</v>
      </c>
      <c r="C427">
        <v>1726497.09</v>
      </c>
      <c r="D427">
        <v>1737691.29</v>
      </c>
      <c r="E427">
        <v>1737691.19654882</v>
      </c>
      <c r="F427">
        <v>50</v>
      </c>
      <c r="G427">
        <v>416463.64520057</v>
      </c>
      <c r="H427">
        <v>4.1724919247439898</v>
      </c>
      <c r="I427">
        <v>0</v>
      </c>
      <c r="J427">
        <v>0</v>
      </c>
    </row>
    <row r="428" spans="1:10" x14ac:dyDescent="0.2">
      <c r="A428" s="1">
        <v>41091</v>
      </c>
      <c r="B428">
        <v>5257.42</v>
      </c>
      <c r="C428">
        <v>1702141.92</v>
      </c>
      <c r="D428">
        <v>1707399.34</v>
      </c>
      <c r="E428">
        <v>1707399.35802246</v>
      </c>
      <c r="F428">
        <v>50</v>
      </c>
      <c r="G428">
        <v>422924.26742790302</v>
      </c>
      <c r="H428">
        <v>4.03712789622206</v>
      </c>
      <c r="I428">
        <v>0</v>
      </c>
      <c r="J428">
        <v>0</v>
      </c>
    </row>
    <row r="429" spans="1:10" x14ac:dyDescent="0.2">
      <c r="A429" s="1">
        <v>41122</v>
      </c>
      <c r="B429">
        <v>8427.2900000000009</v>
      </c>
      <c r="C429">
        <v>1727425.06</v>
      </c>
      <c r="D429">
        <v>1735852.35</v>
      </c>
      <c r="E429">
        <v>1735852.3946331399</v>
      </c>
      <c r="F429">
        <v>50</v>
      </c>
      <c r="G429">
        <v>373709.75156937802</v>
      </c>
      <c r="H429">
        <v>4.64492132555681</v>
      </c>
      <c r="I429">
        <v>0</v>
      </c>
      <c r="J429">
        <v>0</v>
      </c>
    </row>
    <row r="430" spans="1:10" x14ac:dyDescent="0.2">
      <c r="A430" s="1">
        <v>41153</v>
      </c>
      <c r="B430">
        <v>1029.4000000000001</v>
      </c>
      <c r="C430">
        <v>1617646.56</v>
      </c>
      <c r="D430">
        <v>1618675.96</v>
      </c>
      <c r="E430">
        <v>1618671.7916864101</v>
      </c>
      <c r="F430">
        <v>50</v>
      </c>
      <c r="G430">
        <v>349850.28468463803</v>
      </c>
      <c r="H430">
        <v>4.6267556796345399</v>
      </c>
      <c r="I430">
        <v>0</v>
      </c>
      <c r="J430">
        <v>0</v>
      </c>
    </row>
    <row r="431" spans="1:10" x14ac:dyDescent="0.2">
      <c r="A431" s="1">
        <v>41183</v>
      </c>
      <c r="B431">
        <v>3244.82</v>
      </c>
      <c r="C431">
        <v>1925555.34</v>
      </c>
      <c r="D431">
        <v>1928800.16</v>
      </c>
      <c r="E431">
        <v>1928800.1553579699</v>
      </c>
      <c r="F431">
        <v>50</v>
      </c>
      <c r="G431">
        <v>598549.97663883795</v>
      </c>
      <c r="H431">
        <v>3.2224546498007798</v>
      </c>
      <c r="I431">
        <v>0</v>
      </c>
      <c r="J431">
        <v>0</v>
      </c>
    </row>
    <row r="432" spans="1:10" x14ac:dyDescent="0.2">
      <c r="A432" s="1">
        <v>41214</v>
      </c>
      <c r="B432">
        <v>-6971.4</v>
      </c>
      <c r="C432">
        <v>2292032.86</v>
      </c>
      <c r="D432">
        <v>2285061.46</v>
      </c>
      <c r="E432">
        <v>2285053.9184749201</v>
      </c>
      <c r="F432">
        <v>50</v>
      </c>
      <c r="G432">
        <v>720548.78950419801</v>
      </c>
      <c r="H432">
        <v>3.1712688325342202</v>
      </c>
      <c r="I432">
        <v>0</v>
      </c>
      <c r="J432">
        <v>0</v>
      </c>
    </row>
    <row r="433" spans="1:10" x14ac:dyDescent="0.2">
      <c r="A433" s="1">
        <v>41244</v>
      </c>
      <c r="B433">
        <v>1965.45</v>
      </c>
      <c r="C433">
        <v>2526184.0699999998</v>
      </c>
      <c r="D433">
        <v>2528149.52</v>
      </c>
      <c r="E433">
        <v>2528145.5840129</v>
      </c>
      <c r="F433">
        <v>50</v>
      </c>
      <c r="G433">
        <v>876587.41554597602</v>
      </c>
      <c r="H433">
        <v>2.8840769775804498</v>
      </c>
      <c r="I433">
        <v>0</v>
      </c>
      <c r="J433">
        <v>0</v>
      </c>
    </row>
    <row r="434" spans="1:10" x14ac:dyDescent="0.2">
      <c r="A434" s="1">
        <v>41275</v>
      </c>
      <c r="B434">
        <v>1853.5</v>
      </c>
      <c r="C434">
        <v>2359854.5</v>
      </c>
      <c r="D434">
        <v>2361708</v>
      </c>
      <c r="E434">
        <v>2361707.8025052501</v>
      </c>
      <c r="F434">
        <v>50</v>
      </c>
      <c r="G434">
        <v>750140.98794620601</v>
      </c>
      <c r="H434">
        <v>3.1483518971164601</v>
      </c>
      <c r="I434">
        <v>0</v>
      </c>
      <c r="J434">
        <v>0</v>
      </c>
    </row>
    <row r="435" spans="1:10" x14ac:dyDescent="0.2">
      <c r="A435" s="1">
        <v>41306</v>
      </c>
      <c r="B435">
        <v>2413.59</v>
      </c>
      <c r="C435">
        <v>2302217.5699999998</v>
      </c>
      <c r="D435">
        <v>2304631.16</v>
      </c>
      <c r="E435">
        <v>2304630.9371754001</v>
      </c>
      <c r="F435">
        <v>50</v>
      </c>
      <c r="G435">
        <v>678589.18255117501</v>
      </c>
      <c r="H435">
        <v>3.3962093656003698</v>
      </c>
      <c r="I435">
        <v>0</v>
      </c>
      <c r="J435">
        <v>0</v>
      </c>
    </row>
    <row r="436" spans="1:10" x14ac:dyDescent="0.2">
      <c r="A436" s="1">
        <v>41334</v>
      </c>
      <c r="B436">
        <v>10234.200000000001</v>
      </c>
      <c r="C436">
        <v>2226972.11</v>
      </c>
      <c r="D436">
        <v>2237206.31</v>
      </c>
      <c r="E436">
        <v>2237206.2153943302</v>
      </c>
      <c r="F436">
        <v>50</v>
      </c>
      <c r="G436">
        <v>760476.27619614895</v>
      </c>
      <c r="H436">
        <v>2.9418487932124302</v>
      </c>
      <c r="I436">
        <v>0</v>
      </c>
      <c r="J436">
        <v>0</v>
      </c>
    </row>
    <row r="437" spans="1:10" x14ac:dyDescent="0.2">
      <c r="A437" s="1">
        <v>41365</v>
      </c>
      <c r="B437">
        <v>16384.650000000001</v>
      </c>
      <c r="C437">
        <v>2157525.7599999998</v>
      </c>
      <c r="D437">
        <v>2173910.41</v>
      </c>
      <c r="E437">
        <v>2173910.1788101601</v>
      </c>
      <c r="F437">
        <v>50</v>
      </c>
      <c r="G437">
        <v>875555.56563984405</v>
      </c>
      <c r="H437">
        <v>2.4829606804774298</v>
      </c>
      <c r="I437">
        <v>59.864246743999999</v>
      </c>
      <c r="J437">
        <v>0</v>
      </c>
    </row>
    <row r="438" spans="1:10" x14ac:dyDescent="0.2">
      <c r="A438" s="1">
        <v>41395</v>
      </c>
      <c r="B438">
        <v>14361.66</v>
      </c>
      <c r="C438">
        <v>2359826.7400000002</v>
      </c>
      <c r="D438">
        <v>2374188.4</v>
      </c>
      <c r="E438">
        <v>2373540.8473509499</v>
      </c>
      <c r="F438">
        <v>50</v>
      </c>
      <c r="G438">
        <v>877192.80149059498</v>
      </c>
      <c r="H438">
        <v>2.7058371241962398</v>
      </c>
      <c r="I438">
        <v>0</v>
      </c>
      <c r="J438">
        <v>0</v>
      </c>
    </row>
    <row r="439" spans="1:10" x14ac:dyDescent="0.2">
      <c r="A439" s="1">
        <v>41426</v>
      </c>
      <c r="B439">
        <v>11923.69</v>
      </c>
      <c r="C439">
        <v>2039638.16</v>
      </c>
      <c r="D439">
        <v>2051561.85</v>
      </c>
      <c r="E439">
        <v>2051561.25926205</v>
      </c>
      <c r="F439">
        <v>50</v>
      </c>
      <c r="G439">
        <v>964781.67531515297</v>
      </c>
      <c r="H439">
        <v>2.1264513119943902</v>
      </c>
      <c r="I439">
        <v>0</v>
      </c>
      <c r="J439">
        <v>0</v>
      </c>
    </row>
    <row r="440" spans="1:10" x14ac:dyDescent="0.2">
      <c r="A440" s="1">
        <v>41456</v>
      </c>
      <c r="B440">
        <v>18331.16</v>
      </c>
      <c r="C440">
        <v>2140125.71</v>
      </c>
      <c r="D440">
        <v>2158456.87</v>
      </c>
      <c r="E440">
        <v>2158434.4535062201</v>
      </c>
      <c r="F440">
        <v>50</v>
      </c>
      <c r="G440">
        <v>1038662.36681621</v>
      </c>
      <c r="H440">
        <v>2.0780905542216002</v>
      </c>
      <c r="I440">
        <v>0</v>
      </c>
      <c r="J440">
        <v>0</v>
      </c>
    </row>
    <row r="441" spans="1:10" x14ac:dyDescent="0.2">
      <c r="A441" s="1">
        <v>41487</v>
      </c>
      <c r="B441">
        <v>19070.2</v>
      </c>
      <c r="C441">
        <v>2217012.0699999998</v>
      </c>
      <c r="D441">
        <v>2236082.27</v>
      </c>
      <c r="E441">
        <v>2236082.3307897998</v>
      </c>
      <c r="F441">
        <v>50</v>
      </c>
      <c r="G441">
        <v>915308.03783565399</v>
      </c>
      <c r="H441">
        <v>2.4467570965890499</v>
      </c>
      <c r="I441">
        <v>3454.1063495819999</v>
      </c>
      <c r="J441">
        <v>0</v>
      </c>
    </row>
    <row r="442" spans="1:10" x14ac:dyDescent="0.2">
      <c r="A442" s="1">
        <v>41518</v>
      </c>
      <c r="B442">
        <v>17842.45</v>
      </c>
      <c r="C442">
        <v>2491894.21</v>
      </c>
      <c r="D442">
        <v>2509736.66</v>
      </c>
      <c r="E442">
        <v>2509756.4641239098</v>
      </c>
      <c r="F442">
        <v>50</v>
      </c>
      <c r="G442">
        <v>812221.59016873199</v>
      </c>
      <c r="H442">
        <v>3.0901973384660799</v>
      </c>
      <c r="I442">
        <v>168.53206019999999</v>
      </c>
      <c r="J442">
        <v>0</v>
      </c>
    </row>
    <row r="443" spans="1:10" x14ac:dyDescent="0.2">
      <c r="A443" s="1">
        <v>41548</v>
      </c>
      <c r="B443">
        <v>12676.86</v>
      </c>
      <c r="C443">
        <v>2513034.9300000002</v>
      </c>
      <c r="D443">
        <v>2525711.79</v>
      </c>
      <c r="E443">
        <v>2525717.2777882102</v>
      </c>
      <c r="F443">
        <v>50</v>
      </c>
      <c r="G443">
        <v>904484.06635993801</v>
      </c>
      <c r="H443">
        <v>2.79243976950624</v>
      </c>
      <c r="I443">
        <v>0</v>
      </c>
      <c r="J443">
        <v>0</v>
      </c>
    </row>
    <row r="444" spans="1:10" x14ac:dyDescent="0.2">
      <c r="A444" s="1">
        <v>41579</v>
      </c>
      <c r="B444">
        <v>15613.01</v>
      </c>
      <c r="C444">
        <v>2512112.9300000002</v>
      </c>
      <c r="D444">
        <v>2527725.94</v>
      </c>
      <c r="E444">
        <v>2527725.8300076299</v>
      </c>
      <c r="F444">
        <v>50</v>
      </c>
      <c r="G444">
        <v>885808.13750820304</v>
      </c>
      <c r="H444">
        <v>2.85358163125276</v>
      </c>
      <c r="I444">
        <v>0</v>
      </c>
      <c r="J444">
        <v>0</v>
      </c>
    </row>
    <row r="445" spans="1:10" x14ac:dyDescent="0.2">
      <c r="A445" s="1">
        <v>41609</v>
      </c>
      <c r="B445">
        <v>14568.08</v>
      </c>
      <c r="C445">
        <v>2354239.9300000002</v>
      </c>
      <c r="D445">
        <v>2368808.0099999998</v>
      </c>
      <c r="E445">
        <v>2368807.6468642601</v>
      </c>
      <c r="F445">
        <v>50</v>
      </c>
      <c r="G445">
        <v>775875.97515810095</v>
      </c>
      <c r="H445">
        <v>3.0530751340529201</v>
      </c>
      <c r="I445">
        <v>0</v>
      </c>
      <c r="J445">
        <v>0</v>
      </c>
    </row>
    <row r="446" spans="1:10" x14ac:dyDescent="0.2">
      <c r="A446" s="1">
        <v>41640</v>
      </c>
      <c r="B446">
        <v>14074.41</v>
      </c>
      <c r="C446">
        <v>2330930.89</v>
      </c>
      <c r="D446">
        <v>2345005.2999999998</v>
      </c>
      <c r="E446">
        <v>2345005.1355823399</v>
      </c>
      <c r="F446">
        <v>50</v>
      </c>
      <c r="G446">
        <v>745153.95492385305</v>
      </c>
      <c r="H446">
        <v>3.1470075681501002</v>
      </c>
      <c r="I446">
        <v>0</v>
      </c>
      <c r="J446">
        <v>0</v>
      </c>
    </row>
    <row r="447" spans="1:10" x14ac:dyDescent="0.2">
      <c r="A447" s="1">
        <v>41671</v>
      </c>
      <c r="B447">
        <v>8623.27</v>
      </c>
      <c r="C447">
        <v>2625501.71</v>
      </c>
      <c r="D447">
        <v>2634124.98</v>
      </c>
      <c r="E447">
        <v>2634296.00077909</v>
      </c>
      <c r="F447">
        <v>50</v>
      </c>
      <c r="G447">
        <v>745321.95167069801</v>
      </c>
      <c r="H447">
        <v>3.5344403782474298</v>
      </c>
      <c r="I447">
        <v>0</v>
      </c>
      <c r="J447">
        <v>0</v>
      </c>
    </row>
    <row r="448" spans="1:10" x14ac:dyDescent="0.2">
      <c r="A448" s="1">
        <v>41699</v>
      </c>
      <c r="B448">
        <v>9251.0499999999993</v>
      </c>
      <c r="C448">
        <v>2213078.61</v>
      </c>
      <c r="D448">
        <v>2222329.66</v>
      </c>
      <c r="E448">
        <v>2222329.6471489398</v>
      </c>
      <c r="F448">
        <v>50</v>
      </c>
      <c r="G448">
        <v>796861.74817579298</v>
      </c>
      <c r="H448">
        <v>2.7888522096039701</v>
      </c>
      <c r="I448">
        <v>0</v>
      </c>
      <c r="J448">
        <v>0</v>
      </c>
    </row>
    <row r="449" spans="1:10" x14ac:dyDescent="0.2">
      <c r="A449" s="1">
        <v>41730</v>
      </c>
      <c r="B449">
        <v>10244.790000000001</v>
      </c>
      <c r="C449">
        <v>2259335.61</v>
      </c>
      <c r="D449">
        <v>2269580.4</v>
      </c>
      <c r="E449">
        <v>2270155.4933390901</v>
      </c>
      <c r="F449">
        <v>50</v>
      </c>
      <c r="G449">
        <v>805533.39007664996</v>
      </c>
      <c r="H449">
        <v>2.8182022431263598</v>
      </c>
      <c r="I449">
        <v>0.5134881</v>
      </c>
      <c r="J449">
        <v>0</v>
      </c>
    </row>
    <row r="450" spans="1:10" x14ac:dyDescent="0.2">
      <c r="A450" s="1">
        <v>41760</v>
      </c>
      <c r="B450">
        <v>13700.05</v>
      </c>
      <c r="C450">
        <v>2154716.69</v>
      </c>
      <c r="D450">
        <v>2168416.7400000002</v>
      </c>
      <c r="E450">
        <v>2168416.6104544299</v>
      </c>
      <c r="F450">
        <v>50</v>
      </c>
      <c r="G450">
        <v>775845.78438744403</v>
      </c>
      <c r="H450">
        <v>2.7949067380271599</v>
      </c>
      <c r="I450">
        <v>0</v>
      </c>
      <c r="J450">
        <v>0</v>
      </c>
    </row>
    <row r="451" spans="1:10" x14ac:dyDescent="0.2">
      <c r="A451" s="1">
        <v>41791</v>
      </c>
      <c r="B451">
        <v>12798.18</v>
      </c>
      <c r="C451">
        <v>2013766.38</v>
      </c>
      <c r="D451">
        <v>2026564.56</v>
      </c>
      <c r="E451">
        <v>2026859.93602127</v>
      </c>
      <c r="F451">
        <v>50</v>
      </c>
      <c r="G451">
        <v>719803.644541107</v>
      </c>
      <c r="H451">
        <v>2.8158511719032</v>
      </c>
      <c r="I451">
        <v>0</v>
      </c>
      <c r="J451">
        <v>0</v>
      </c>
    </row>
    <row r="452" spans="1:10" x14ac:dyDescent="0.2">
      <c r="A452" s="1">
        <v>41821</v>
      </c>
      <c r="B452">
        <v>14232.4</v>
      </c>
      <c r="C452">
        <v>1734228.06</v>
      </c>
      <c r="D452">
        <v>1748460.46</v>
      </c>
      <c r="E452">
        <v>1748460.3640329</v>
      </c>
      <c r="F452">
        <v>50</v>
      </c>
      <c r="G452">
        <v>671500.38114453899</v>
      </c>
      <c r="H452">
        <v>2.6038114245784101</v>
      </c>
      <c r="I452">
        <v>0</v>
      </c>
      <c r="J452">
        <v>0</v>
      </c>
    </row>
    <row r="453" spans="1:10" x14ac:dyDescent="0.2">
      <c r="A453" s="1">
        <v>41852</v>
      </c>
      <c r="B453">
        <v>15363.85</v>
      </c>
      <c r="C453">
        <v>1820862.16</v>
      </c>
      <c r="D453">
        <v>1836226.01</v>
      </c>
      <c r="E453">
        <v>1836225.97867067</v>
      </c>
      <c r="F453">
        <v>50</v>
      </c>
      <c r="G453">
        <v>722133.46868612606</v>
      </c>
      <c r="H453">
        <v>2.5427792205941602</v>
      </c>
      <c r="I453">
        <v>0</v>
      </c>
      <c r="J453">
        <v>0</v>
      </c>
    </row>
    <row r="454" spans="1:10" x14ac:dyDescent="0.2">
      <c r="A454" s="1">
        <v>41883</v>
      </c>
      <c r="B454">
        <v>15519.64</v>
      </c>
      <c r="C454">
        <v>1953784.36</v>
      </c>
      <c r="D454">
        <v>1969304</v>
      </c>
      <c r="E454">
        <v>1969303.7153817399</v>
      </c>
      <c r="F454">
        <v>50</v>
      </c>
      <c r="G454">
        <v>728230.91109124199</v>
      </c>
      <c r="H454">
        <v>2.7042297784788798</v>
      </c>
      <c r="I454">
        <v>0</v>
      </c>
      <c r="J454">
        <v>0</v>
      </c>
    </row>
    <row r="455" spans="1:10" x14ac:dyDescent="0.2">
      <c r="A455" s="1">
        <v>41913</v>
      </c>
      <c r="B455">
        <v>11767.17</v>
      </c>
      <c r="C455">
        <v>1820132.27</v>
      </c>
      <c r="D455">
        <v>1831899.44</v>
      </c>
      <c r="E455">
        <v>1831899.9577163099</v>
      </c>
      <c r="F455">
        <v>50</v>
      </c>
      <c r="G455">
        <v>747535.47779228899</v>
      </c>
      <c r="H455">
        <v>2.4505859750315802</v>
      </c>
      <c r="I455">
        <v>0</v>
      </c>
      <c r="J455">
        <v>0</v>
      </c>
    </row>
    <row r="456" spans="1:10" x14ac:dyDescent="0.2">
      <c r="A456" s="1">
        <v>41944</v>
      </c>
      <c r="B456">
        <v>13250.88</v>
      </c>
      <c r="C456">
        <v>1507552.32</v>
      </c>
      <c r="D456">
        <v>1520803.2</v>
      </c>
      <c r="E456">
        <v>1520797.9722864099</v>
      </c>
      <c r="F456">
        <v>50</v>
      </c>
      <c r="G456">
        <v>795305.81469935202</v>
      </c>
      <c r="H456">
        <v>1.91221784649131</v>
      </c>
      <c r="I456">
        <v>0</v>
      </c>
      <c r="J456">
        <v>0</v>
      </c>
    </row>
    <row r="457" spans="1:10" x14ac:dyDescent="0.2">
      <c r="A457" s="1">
        <v>41974</v>
      </c>
      <c r="B457">
        <v>9649.42</v>
      </c>
      <c r="C457">
        <v>1137751.24</v>
      </c>
      <c r="D457">
        <v>1147400.6599999999</v>
      </c>
      <c r="E457">
        <v>1147399.59505864</v>
      </c>
      <c r="F457">
        <v>50</v>
      </c>
      <c r="G457">
        <v>989734.67731644795</v>
      </c>
      <c r="H457">
        <v>1.1593001855504199</v>
      </c>
      <c r="I457">
        <v>0</v>
      </c>
      <c r="J457">
        <v>0</v>
      </c>
    </row>
    <row r="458" spans="1:10" x14ac:dyDescent="0.2">
      <c r="A458" s="1">
        <v>42005</v>
      </c>
      <c r="B458">
        <v>3318.07</v>
      </c>
      <c r="C458">
        <v>763109.23</v>
      </c>
      <c r="D458">
        <v>766427.3</v>
      </c>
      <c r="E458">
        <v>766464.28431514604</v>
      </c>
      <c r="F458">
        <v>50</v>
      </c>
      <c r="G458">
        <v>898839.17472721997</v>
      </c>
      <c r="H458">
        <v>0.85272874265605203</v>
      </c>
      <c r="I458">
        <v>1.7150000000000001</v>
      </c>
      <c r="J458">
        <v>0</v>
      </c>
    </row>
    <row r="459" spans="1:10" x14ac:dyDescent="0.2">
      <c r="A459" s="1">
        <v>42036</v>
      </c>
      <c r="B459">
        <v>2620.46</v>
      </c>
      <c r="C459">
        <v>753126.22</v>
      </c>
      <c r="D459">
        <v>755746.68</v>
      </c>
      <c r="E459">
        <v>755746.45541587204</v>
      </c>
      <c r="F459">
        <v>50</v>
      </c>
      <c r="G459">
        <v>762967.19944987597</v>
      </c>
      <c r="H459">
        <v>0.99053597056438203</v>
      </c>
      <c r="I459">
        <v>0</v>
      </c>
      <c r="J459">
        <v>0</v>
      </c>
    </row>
    <row r="460" spans="1:10" x14ac:dyDescent="0.2">
      <c r="A460" s="1">
        <v>42064</v>
      </c>
      <c r="B460">
        <v>1594.74</v>
      </c>
      <c r="C460">
        <v>738242.7</v>
      </c>
      <c r="D460">
        <v>739837.43999999994</v>
      </c>
      <c r="E460">
        <v>739836.89928348199</v>
      </c>
      <c r="F460">
        <v>50</v>
      </c>
      <c r="G460">
        <v>646174.78366816195</v>
      </c>
      <c r="H460">
        <v>1.14494857735491</v>
      </c>
      <c r="I460">
        <v>0</v>
      </c>
      <c r="J460">
        <v>0</v>
      </c>
    </row>
    <row r="461" spans="1:10" x14ac:dyDescent="0.2">
      <c r="A461" s="1">
        <v>42095</v>
      </c>
      <c r="B461">
        <v>1516.11</v>
      </c>
      <c r="C461">
        <v>745284.99</v>
      </c>
      <c r="D461">
        <v>746801.1</v>
      </c>
      <c r="E461">
        <v>746800.70400900103</v>
      </c>
      <c r="F461">
        <v>50</v>
      </c>
      <c r="G461">
        <v>551472.91366828803</v>
      </c>
      <c r="H461">
        <v>1.3541928995957899</v>
      </c>
      <c r="I461">
        <v>0</v>
      </c>
      <c r="J461">
        <v>0</v>
      </c>
    </row>
    <row r="462" spans="1:10" x14ac:dyDescent="0.2">
      <c r="A462" s="1">
        <v>42125</v>
      </c>
      <c r="B462">
        <v>1561.47</v>
      </c>
      <c r="C462">
        <v>784696.82</v>
      </c>
      <c r="D462">
        <v>786258.29</v>
      </c>
      <c r="E462">
        <v>786257.91230601398</v>
      </c>
      <c r="F462">
        <v>50</v>
      </c>
      <c r="G462">
        <v>706303.21512273699</v>
      </c>
      <c r="H462">
        <v>1.11320166108741</v>
      </c>
      <c r="I462">
        <v>0</v>
      </c>
      <c r="J462">
        <v>0</v>
      </c>
    </row>
    <row r="463" spans="1:10" x14ac:dyDescent="0.2">
      <c r="A463" s="1">
        <v>42156</v>
      </c>
      <c r="B463">
        <v>1635.1</v>
      </c>
      <c r="C463">
        <v>687410.59</v>
      </c>
      <c r="D463">
        <v>689045.69</v>
      </c>
      <c r="E463">
        <v>689046.22415871196</v>
      </c>
      <c r="F463">
        <v>50</v>
      </c>
      <c r="G463">
        <v>718620.58725644206</v>
      </c>
      <c r="H463">
        <v>0.95884565009382805</v>
      </c>
      <c r="I463">
        <v>0</v>
      </c>
      <c r="J463">
        <v>0</v>
      </c>
    </row>
    <row r="464" spans="1:10" x14ac:dyDescent="0.2">
      <c r="A464" s="1">
        <v>42186</v>
      </c>
      <c r="B464">
        <v>1509.79</v>
      </c>
      <c r="C464">
        <v>649705.5</v>
      </c>
      <c r="D464">
        <v>651215.29</v>
      </c>
      <c r="E464">
        <v>651215.20677114394</v>
      </c>
      <c r="F464">
        <v>50</v>
      </c>
      <c r="G464">
        <v>673349.03867928404</v>
      </c>
      <c r="H464">
        <v>0.967128739128292</v>
      </c>
      <c r="I464">
        <v>0</v>
      </c>
      <c r="J464">
        <v>0</v>
      </c>
    </row>
    <row r="465" spans="1:10" x14ac:dyDescent="0.2">
      <c r="A465" s="1">
        <v>42217</v>
      </c>
      <c r="B465">
        <v>895.07</v>
      </c>
      <c r="C465">
        <v>505812.6</v>
      </c>
      <c r="D465">
        <v>506707.67</v>
      </c>
      <c r="E465">
        <v>506707.35622535198</v>
      </c>
      <c r="F465">
        <v>50</v>
      </c>
      <c r="G465">
        <v>645970.49893887201</v>
      </c>
      <c r="H465">
        <v>0.78441253440786196</v>
      </c>
      <c r="I465">
        <v>0</v>
      </c>
      <c r="J465">
        <v>0</v>
      </c>
    </row>
    <row r="466" spans="1:10" x14ac:dyDescent="0.2">
      <c r="A466" s="1">
        <v>42248</v>
      </c>
      <c r="B466">
        <v>1335.64</v>
      </c>
      <c r="C466">
        <v>562991.71</v>
      </c>
      <c r="D466">
        <v>564327.35</v>
      </c>
      <c r="E466">
        <v>564326.95289133606</v>
      </c>
      <c r="F466">
        <v>50</v>
      </c>
      <c r="G466">
        <v>603471.96261260204</v>
      </c>
      <c r="H466">
        <v>0.93513367290205796</v>
      </c>
      <c r="I466">
        <v>0</v>
      </c>
      <c r="J466">
        <v>0</v>
      </c>
    </row>
    <row r="467" spans="1:10" x14ac:dyDescent="0.2">
      <c r="A467" s="1">
        <v>42278</v>
      </c>
      <c r="B467">
        <v>1307.1300000000001</v>
      </c>
      <c r="C467">
        <v>589800.49</v>
      </c>
      <c r="D467">
        <v>591107.62</v>
      </c>
      <c r="E467">
        <v>591107.24649813306</v>
      </c>
      <c r="F467">
        <v>50</v>
      </c>
      <c r="G467">
        <v>617656.81128252496</v>
      </c>
      <c r="H467">
        <v>0.95701566905857705</v>
      </c>
      <c r="I467">
        <v>0</v>
      </c>
      <c r="J467">
        <v>0</v>
      </c>
    </row>
    <row r="468" spans="1:10" x14ac:dyDescent="0.2">
      <c r="A468" s="1"/>
    </row>
    <row r="469" spans="1:10" x14ac:dyDescent="0.2">
      <c r="A469" s="1"/>
      <c r="D469" s="28">
        <f>SUM(D326:D468)</f>
        <v>243603893.70999998</v>
      </c>
      <c r="G469" s="76">
        <f>SUM(G326:G468)</f>
        <v>50700141.653961271</v>
      </c>
    </row>
    <row r="470" spans="1:10" x14ac:dyDescent="0.2">
      <c r="D470" s="28">
        <f>+Z327+Z328+Z329+Z330+Z331+Z332+Z333+Z334+Z335+Z336+Z337+Z338</f>
        <v>243603893.71000001</v>
      </c>
      <c r="G470" s="76">
        <f>+Z343+Z344+Z345+Z346+Z347+Z348+Z349+Z350+Z351+Z352+Z353+Z354</f>
        <v>50700141.653961264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002060"/>
    <pageSetUpPr fitToPage="1"/>
  </sheetPr>
  <dimension ref="A1:W661"/>
  <sheetViews>
    <sheetView workbookViewId="0">
      <selection activeCell="C143" sqref="C143:C146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  <c r="L14">
        <v>104.26</v>
      </c>
      <c r="M14">
        <v>108.47</v>
      </c>
      <c r="N14">
        <v>105.9</v>
      </c>
      <c r="O14">
        <v>99.63</v>
      </c>
      <c r="P14">
        <v>95.44</v>
      </c>
      <c r="Q14">
        <v>86.88</v>
      </c>
      <c r="R14">
        <v>79.430000000000007</v>
      </c>
      <c r="S14" s="55">
        <v>60.84</v>
      </c>
    </row>
    <row r="15" spans="1:20" x14ac:dyDescent="0.2">
      <c r="A15" s="9">
        <v>38384</v>
      </c>
      <c r="B15">
        <v>46.94</v>
      </c>
      <c r="C15">
        <v>6.1124315789473682</v>
      </c>
      <c r="G15">
        <v>2015</v>
      </c>
      <c r="H15" s="55">
        <v>48.44</v>
      </c>
      <c r="I15" s="55">
        <v>55.01</v>
      </c>
      <c r="J15" s="55">
        <v>54.14</v>
      </c>
      <c r="K15" s="55">
        <v>60.68</v>
      </c>
      <c r="L15" s="55">
        <v>64.930000000000007</v>
      </c>
      <c r="M15" s="55">
        <v>62.56</v>
      </c>
      <c r="N15" s="55">
        <v>54.01</v>
      </c>
      <c r="O15" s="55">
        <v>46.68</v>
      </c>
      <c r="P15" s="55">
        <v>48.12</v>
      </c>
      <c r="Q15" s="55">
        <v>46.56</v>
      </c>
      <c r="R15" s="55">
        <v>43.88</v>
      </c>
      <c r="S15" s="55">
        <v>38.51</v>
      </c>
    </row>
    <row r="16" spans="1:20" x14ac:dyDescent="0.2">
      <c r="A16" s="9">
        <v>38412</v>
      </c>
      <c r="B16">
        <v>53.42</v>
      </c>
      <c r="C16">
        <v>6.9228499999999977</v>
      </c>
      <c r="G16">
        <v>2016</v>
      </c>
      <c r="H16" s="55">
        <v>32.340000000000003</v>
      </c>
    </row>
    <row r="17" spans="1:19" x14ac:dyDescent="0.2">
      <c r="A17" s="9">
        <v>38443</v>
      </c>
      <c r="B17">
        <v>52.46</v>
      </c>
      <c r="C17">
        <v>7.2004428571428578</v>
      </c>
    </row>
    <row r="18" spans="1:19" ht="14.25" x14ac:dyDescent="0.2">
      <c r="A18" s="9">
        <v>38473</v>
      </c>
      <c r="B18">
        <v>49.59</v>
      </c>
      <c r="C18">
        <v>6.4880047619047616</v>
      </c>
      <c r="G18" s="39" t="s">
        <v>75</v>
      </c>
    </row>
    <row r="19" spans="1:19" x14ac:dyDescent="0.2">
      <c r="A19" s="9">
        <v>38504</v>
      </c>
      <c r="B19">
        <v>55.94</v>
      </c>
      <c r="C19">
        <v>7.1507227272727274</v>
      </c>
    </row>
    <row r="20" spans="1:19" x14ac:dyDescent="0.2">
      <c r="A20" s="9">
        <v>38534</v>
      </c>
      <c r="B20">
        <v>58.53</v>
      </c>
      <c r="C20">
        <v>7.591005</v>
      </c>
      <c r="H20" s="9" t="s">
        <v>23</v>
      </c>
      <c r="I20" s="9" t="s">
        <v>24</v>
      </c>
      <c r="J20" s="9" t="s">
        <v>25</v>
      </c>
      <c r="K20" s="9" t="s">
        <v>26</v>
      </c>
      <c r="L20" s="9" t="s">
        <v>27</v>
      </c>
      <c r="M20" s="9" t="s">
        <v>28</v>
      </c>
      <c r="N20" s="9" t="s">
        <v>29</v>
      </c>
      <c r="O20" s="9" t="s">
        <v>30</v>
      </c>
      <c r="P20" s="9" t="s">
        <v>31</v>
      </c>
      <c r="Q20" s="9" t="s">
        <v>32</v>
      </c>
      <c r="R20" s="9" t="s">
        <v>33</v>
      </c>
      <c r="S20" s="9" t="s">
        <v>34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2004</v>
      </c>
      <c r="H21">
        <v>6.1581111111111095</v>
      </c>
      <c r="I21">
        <v>5.3982105263157889</v>
      </c>
      <c r="J21">
        <v>5.3783565217391294</v>
      </c>
      <c r="K21">
        <v>5.7004047619047622</v>
      </c>
      <c r="L21">
        <v>6.3000350000000012</v>
      </c>
      <c r="M21">
        <v>6.2915809523809534</v>
      </c>
      <c r="N21">
        <v>5.9324571428571442</v>
      </c>
      <c r="O21">
        <v>5.4505545454545459</v>
      </c>
      <c r="P21">
        <v>5.0831714285714291</v>
      </c>
      <c r="Q21">
        <v>6.339204761904762</v>
      </c>
      <c r="R21">
        <v>6.1480650000000008</v>
      </c>
      <c r="S21">
        <v>6.6166380952380965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2005</v>
      </c>
      <c r="H22">
        <v>6.1430950000000006</v>
      </c>
      <c r="I22">
        <v>6.1124315789473682</v>
      </c>
      <c r="J22">
        <v>6.9228499999999977</v>
      </c>
      <c r="K22">
        <v>7.2004428571428578</v>
      </c>
      <c r="L22">
        <v>6.4880047619047616</v>
      </c>
      <c r="M22">
        <v>7.1507227272727274</v>
      </c>
      <c r="N22">
        <v>7.591005</v>
      </c>
      <c r="O22">
        <v>9.2947181818181832</v>
      </c>
      <c r="P22">
        <v>11.982264705882351</v>
      </c>
      <c r="Q22">
        <v>13.50150625</v>
      </c>
      <c r="R22">
        <v>10.327074999999999</v>
      </c>
      <c r="S22">
        <v>13.051904761904764</v>
      </c>
    </row>
    <row r="23" spans="1:19" x14ac:dyDescent="0.2">
      <c r="A23" s="9">
        <v>38626</v>
      </c>
      <c r="B23">
        <v>61.29</v>
      </c>
      <c r="C23">
        <v>13.50150625</v>
      </c>
      <c r="G23">
        <v>2006</v>
      </c>
      <c r="H23">
        <v>8.6780000000000008</v>
      </c>
      <c r="I23">
        <v>7.5331578947368421</v>
      </c>
      <c r="J23">
        <v>6.87</v>
      </c>
      <c r="K23">
        <v>7.15</v>
      </c>
      <c r="L23">
        <v>6.24</v>
      </c>
      <c r="M23">
        <v>6.2</v>
      </c>
      <c r="N23">
        <v>6.17</v>
      </c>
      <c r="O23">
        <v>7.11</v>
      </c>
      <c r="P23">
        <v>4.9000000000000004</v>
      </c>
      <c r="Q23">
        <v>5.87</v>
      </c>
      <c r="R23">
        <v>7.4</v>
      </c>
      <c r="S23">
        <v>6.73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2007</v>
      </c>
      <c r="H24">
        <v>6.6</v>
      </c>
      <c r="I24">
        <v>8.25</v>
      </c>
      <c r="J24">
        <v>7.11</v>
      </c>
      <c r="K24">
        <v>7.6</v>
      </c>
      <c r="L24">
        <v>7.64</v>
      </c>
      <c r="M24">
        <v>7.35</v>
      </c>
      <c r="N24">
        <v>6.22</v>
      </c>
      <c r="O24">
        <v>6.23</v>
      </c>
      <c r="P24">
        <v>6.02</v>
      </c>
      <c r="Q24">
        <v>6.74</v>
      </c>
      <c r="R24">
        <v>7.13</v>
      </c>
      <c r="S24">
        <v>7.11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2008</v>
      </c>
      <c r="H25">
        <v>7.99</v>
      </c>
      <c r="I25">
        <v>8.5500000000000007</v>
      </c>
      <c r="J25">
        <v>9.4499999999999993</v>
      </c>
      <c r="K25">
        <v>10.18</v>
      </c>
      <c r="L25">
        <v>11.27</v>
      </c>
      <c r="M25" s="55">
        <v>12.7</v>
      </c>
      <c r="N25">
        <v>11.11</v>
      </c>
      <c r="O25">
        <v>8.26</v>
      </c>
      <c r="P25">
        <v>7.64</v>
      </c>
      <c r="Q25">
        <v>6.74</v>
      </c>
      <c r="R25">
        <v>6.69</v>
      </c>
      <c r="S25">
        <v>5.84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2009</v>
      </c>
      <c r="H26">
        <v>5.24</v>
      </c>
      <c r="I26">
        <v>4.53</v>
      </c>
      <c r="J26">
        <v>3.96</v>
      </c>
      <c r="K26">
        <v>3.5</v>
      </c>
      <c r="L26">
        <v>3.83</v>
      </c>
      <c r="M26">
        <v>3.8</v>
      </c>
      <c r="N26">
        <v>3.38</v>
      </c>
      <c r="O26">
        <v>3.14</v>
      </c>
      <c r="P26">
        <v>2.96</v>
      </c>
      <c r="Q26">
        <v>4</v>
      </c>
      <c r="R26">
        <v>3.7</v>
      </c>
      <c r="S26">
        <v>5.34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2010</v>
      </c>
      <c r="H27">
        <v>5.82</v>
      </c>
      <c r="I27">
        <v>5.32</v>
      </c>
      <c r="J27">
        <v>4.29</v>
      </c>
      <c r="K27">
        <v>4.04</v>
      </c>
      <c r="L27">
        <v>4.1100000000000003</v>
      </c>
      <c r="M27">
        <v>4.8099999999999996</v>
      </c>
      <c r="N27">
        <v>4.63</v>
      </c>
      <c r="O27">
        <v>4.32</v>
      </c>
      <c r="P27">
        <v>3.89</v>
      </c>
      <c r="Q27">
        <v>3.43</v>
      </c>
      <c r="R27">
        <v>3.71</v>
      </c>
      <c r="S27">
        <v>4.26</v>
      </c>
    </row>
    <row r="28" spans="1:19" x14ac:dyDescent="0.2">
      <c r="A28" s="9">
        <v>38777</v>
      </c>
      <c r="B28" s="55">
        <v>63.76</v>
      </c>
      <c r="C28">
        <v>6.87</v>
      </c>
      <c r="G28">
        <v>2011</v>
      </c>
      <c r="H28">
        <v>4.5</v>
      </c>
      <c r="I28">
        <v>4.09</v>
      </c>
      <c r="J28">
        <v>3.97</v>
      </c>
      <c r="K28">
        <v>4.24</v>
      </c>
      <c r="L28">
        <v>4.3099999999999996</v>
      </c>
      <c r="M28">
        <v>4.53</v>
      </c>
      <c r="N28">
        <v>4.42</v>
      </c>
      <c r="O28">
        <v>4.05</v>
      </c>
      <c r="P28">
        <v>3.9</v>
      </c>
      <c r="Q28">
        <v>3.56</v>
      </c>
      <c r="R28">
        <v>3.27</v>
      </c>
      <c r="S28">
        <v>3.15</v>
      </c>
    </row>
    <row r="29" spans="1:19" x14ac:dyDescent="0.2">
      <c r="A29" s="9">
        <v>38808</v>
      </c>
      <c r="B29" s="55">
        <v>70.92</v>
      </c>
      <c r="C29">
        <v>7.15</v>
      </c>
      <c r="G29">
        <v>2012</v>
      </c>
      <c r="H29">
        <v>2.68</v>
      </c>
      <c r="I29">
        <v>2.5</v>
      </c>
      <c r="J29">
        <v>2.16</v>
      </c>
      <c r="K29">
        <v>1.95</v>
      </c>
      <c r="L29">
        <v>2.4300000000000002</v>
      </c>
      <c r="M29">
        <v>2.46</v>
      </c>
      <c r="N29">
        <v>2.95</v>
      </c>
      <c r="O29">
        <v>2.84</v>
      </c>
      <c r="P29">
        <v>2.85</v>
      </c>
      <c r="Q29">
        <v>3.34</v>
      </c>
      <c r="R29">
        <v>3.54</v>
      </c>
      <c r="S29">
        <v>3.32</v>
      </c>
    </row>
    <row r="30" spans="1:19" x14ac:dyDescent="0.2">
      <c r="A30" s="9">
        <v>38838</v>
      </c>
      <c r="B30" s="55">
        <v>72.06</v>
      </c>
      <c r="C30">
        <v>6.24</v>
      </c>
      <c r="G30">
        <v>2013</v>
      </c>
      <c r="H30">
        <v>3.33</v>
      </c>
      <c r="I30">
        <v>3.33</v>
      </c>
      <c r="J30">
        <v>3.81</v>
      </c>
      <c r="K30">
        <v>4.17</v>
      </c>
      <c r="L30">
        <v>4.04</v>
      </c>
      <c r="M30">
        <v>3.83</v>
      </c>
      <c r="N30">
        <v>3.62</v>
      </c>
      <c r="O30">
        <v>3.43</v>
      </c>
      <c r="P30">
        <v>3.61</v>
      </c>
      <c r="Q30">
        <v>3.67</v>
      </c>
      <c r="R30">
        <v>3.62</v>
      </c>
      <c r="S30">
        <v>4.2300000000000004</v>
      </c>
    </row>
    <row r="31" spans="1:19" x14ac:dyDescent="0.2">
      <c r="A31" s="9">
        <v>38869</v>
      </c>
      <c r="B31" s="55">
        <v>71.31</v>
      </c>
      <c r="C31">
        <v>6.2</v>
      </c>
      <c r="G31">
        <v>2014</v>
      </c>
      <c r="H31" s="55">
        <v>4.7</v>
      </c>
      <c r="I31">
        <v>5.97</v>
      </c>
      <c r="J31">
        <v>4.87</v>
      </c>
      <c r="K31">
        <v>4.63</v>
      </c>
      <c r="L31">
        <v>4.5599999999999996</v>
      </c>
      <c r="M31">
        <v>4.57</v>
      </c>
      <c r="N31">
        <v>4.01</v>
      </c>
      <c r="O31">
        <v>3.88</v>
      </c>
      <c r="P31">
        <v>3.92</v>
      </c>
      <c r="Q31">
        <v>3.77</v>
      </c>
      <c r="R31">
        <v>4.0999999999999996</v>
      </c>
      <c r="S31">
        <v>3.43</v>
      </c>
    </row>
    <row r="32" spans="1:19" x14ac:dyDescent="0.2">
      <c r="A32" s="9">
        <v>38899</v>
      </c>
      <c r="B32" s="55">
        <v>76.040000000000006</v>
      </c>
      <c r="C32">
        <v>6.17</v>
      </c>
      <c r="G32">
        <v>2015</v>
      </c>
      <c r="H32" s="55">
        <v>2.97</v>
      </c>
      <c r="I32" s="55">
        <v>2.85</v>
      </c>
      <c r="J32" s="55">
        <v>2.8</v>
      </c>
      <c r="K32" s="55">
        <v>2.5499999999999998</v>
      </c>
      <c r="L32" s="55">
        <v>2.83</v>
      </c>
      <c r="M32" s="55">
        <v>2.77</v>
      </c>
      <c r="N32" s="55">
        <v>2.83</v>
      </c>
      <c r="O32" s="55">
        <v>2.77</v>
      </c>
      <c r="P32" s="55">
        <v>2.64</v>
      </c>
      <c r="Q32" s="55">
        <v>2.3199999999999998</v>
      </c>
      <c r="R32" s="55">
        <v>2.08</v>
      </c>
      <c r="S32" s="55">
        <v>1.92</v>
      </c>
    </row>
    <row r="33" spans="1:8" x14ac:dyDescent="0.2">
      <c r="A33" s="9">
        <v>38930</v>
      </c>
      <c r="B33" s="55">
        <v>74.849999999999994</v>
      </c>
      <c r="C33">
        <v>7.11</v>
      </c>
      <c r="G33">
        <v>2016</v>
      </c>
      <c r="H33">
        <v>2.27</v>
      </c>
    </row>
    <row r="34" spans="1:8" x14ac:dyDescent="0.2">
      <c r="A34" s="9">
        <v>38961</v>
      </c>
      <c r="B34" s="55">
        <v>63.52</v>
      </c>
      <c r="C34">
        <v>4.9000000000000004</v>
      </c>
    </row>
    <row r="35" spans="1:8" x14ac:dyDescent="0.2">
      <c r="A35" s="9">
        <v>38991</v>
      </c>
      <c r="B35" s="55">
        <v>58.93</v>
      </c>
      <c r="C35">
        <v>5.87</v>
      </c>
      <c r="D35" s="56"/>
    </row>
    <row r="36" spans="1:8" x14ac:dyDescent="0.2">
      <c r="A36" s="9">
        <v>39022</v>
      </c>
      <c r="B36" s="55">
        <v>60.85</v>
      </c>
      <c r="C36">
        <v>7.4</v>
      </c>
      <c r="D36" s="56"/>
    </row>
    <row r="37" spans="1:8" x14ac:dyDescent="0.2">
      <c r="A37" s="9">
        <v>39052</v>
      </c>
      <c r="B37" s="55">
        <v>64.12</v>
      </c>
      <c r="C37">
        <v>6.73</v>
      </c>
      <c r="D37" s="56"/>
    </row>
    <row r="38" spans="1:8" x14ac:dyDescent="0.2">
      <c r="A38" s="9">
        <v>39083</v>
      </c>
      <c r="B38" s="55">
        <v>56.29</v>
      </c>
      <c r="C38">
        <v>6.6</v>
      </c>
      <c r="D38" s="56"/>
    </row>
    <row r="39" spans="1:8" x14ac:dyDescent="0.2">
      <c r="A39" s="9">
        <v>39114</v>
      </c>
      <c r="B39" s="55">
        <v>61.27</v>
      </c>
      <c r="C39">
        <v>8.01</v>
      </c>
      <c r="D39" s="56"/>
    </row>
    <row r="40" spans="1:8" x14ac:dyDescent="0.2">
      <c r="A40" s="9">
        <v>39142</v>
      </c>
      <c r="B40" s="55">
        <v>64.22</v>
      </c>
      <c r="C40">
        <v>7.11</v>
      </c>
      <c r="D40" s="56"/>
    </row>
    <row r="41" spans="1:8" x14ac:dyDescent="0.2">
      <c r="A41" s="9">
        <v>39173</v>
      </c>
      <c r="B41" s="55">
        <v>68.510000000000005</v>
      </c>
      <c r="C41">
        <v>7.6</v>
      </c>
      <c r="D41" s="56"/>
    </row>
    <row r="42" spans="1:8" x14ac:dyDescent="0.2">
      <c r="A42" s="9">
        <v>39203</v>
      </c>
      <c r="B42" s="55">
        <v>68.48</v>
      </c>
      <c r="C42">
        <v>7.64</v>
      </c>
      <c r="D42" s="56"/>
    </row>
    <row r="43" spans="1:8" x14ac:dyDescent="0.2">
      <c r="A43" s="9">
        <v>39234</v>
      </c>
      <c r="B43" s="55">
        <v>72.599999999999994</v>
      </c>
      <c r="C43">
        <v>7.35</v>
      </c>
      <c r="D43" s="56"/>
    </row>
    <row r="44" spans="1:8" x14ac:dyDescent="0.2">
      <c r="A44" s="9">
        <v>39264</v>
      </c>
      <c r="B44" s="55">
        <v>78.08</v>
      </c>
      <c r="C44">
        <v>6.22</v>
      </c>
      <c r="D44" s="56"/>
    </row>
    <row r="45" spans="1:8" x14ac:dyDescent="0.2">
      <c r="A45" s="9">
        <v>39295</v>
      </c>
      <c r="B45" s="55">
        <v>72.81</v>
      </c>
      <c r="C45">
        <v>6.23</v>
      </c>
      <c r="D45" s="56"/>
    </row>
    <row r="46" spans="1:8" x14ac:dyDescent="0.2">
      <c r="A46" s="9">
        <v>39326</v>
      </c>
      <c r="B46" s="55">
        <v>79.260000000000005</v>
      </c>
      <c r="C46">
        <v>6.02</v>
      </c>
      <c r="D46" s="56"/>
    </row>
    <row r="47" spans="1:8" x14ac:dyDescent="0.2">
      <c r="A47" s="9">
        <v>39356</v>
      </c>
      <c r="B47" s="55">
        <v>85.27</v>
      </c>
      <c r="C47">
        <v>6.74</v>
      </c>
      <c r="D47" s="56"/>
    </row>
    <row r="48" spans="1:8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4"/>
    </row>
    <row r="58" spans="1:4" x14ac:dyDescent="0.2">
      <c r="A58" s="9">
        <v>39692</v>
      </c>
      <c r="B58" s="55">
        <v>107.35</v>
      </c>
      <c r="C58">
        <v>7.64</v>
      </c>
      <c r="D58" s="84"/>
    </row>
    <row r="59" spans="1:4" x14ac:dyDescent="0.2">
      <c r="A59" s="9">
        <v>39722</v>
      </c>
      <c r="B59" s="55">
        <v>78.2</v>
      </c>
      <c r="C59">
        <v>6.74</v>
      </c>
      <c r="D59" s="84"/>
    </row>
    <row r="60" spans="1:4" x14ac:dyDescent="0.2">
      <c r="A60" s="9">
        <v>39753</v>
      </c>
      <c r="B60" s="55">
        <v>55.08</v>
      </c>
      <c r="C60">
        <v>6.69</v>
      </c>
      <c r="D60" s="84"/>
    </row>
    <row r="61" spans="1:4" x14ac:dyDescent="0.2">
      <c r="A61" s="9">
        <v>39783</v>
      </c>
      <c r="B61" s="55">
        <v>42.51</v>
      </c>
      <c r="C61">
        <v>5.84</v>
      </c>
      <c r="D61" s="84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4"/>
    </row>
    <row r="64" spans="1:4" x14ac:dyDescent="0.2">
      <c r="A64" s="9">
        <v>39873</v>
      </c>
      <c r="B64" s="55">
        <v>49.26</v>
      </c>
      <c r="C64">
        <v>3.96</v>
      </c>
      <c r="D64" s="84"/>
    </row>
    <row r="65" spans="1:4" x14ac:dyDescent="0.2">
      <c r="A65" s="9">
        <v>39904</v>
      </c>
      <c r="B65" s="55">
        <v>51.75</v>
      </c>
      <c r="C65">
        <v>3.5</v>
      </c>
      <c r="D65" s="84"/>
    </row>
    <row r="66" spans="1:4" x14ac:dyDescent="0.2">
      <c r="A66" s="9">
        <v>39934</v>
      </c>
      <c r="B66" s="55">
        <v>59.98</v>
      </c>
      <c r="C66">
        <v>3.83</v>
      </c>
      <c r="D66" s="84"/>
    </row>
    <row r="67" spans="1:4" x14ac:dyDescent="0.2">
      <c r="A67" s="9">
        <v>39965</v>
      </c>
      <c r="B67" s="55">
        <v>70.59</v>
      </c>
      <c r="C67">
        <v>3.8</v>
      </c>
      <c r="D67" s="84"/>
    </row>
    <row r="68" spans="1:4" x14ac:dyDescent="0.2">
      <c r="A68" s="9">
        <v>39995</v>
      </c>
      <c r="B68" s="55">
        <v>66.430000000000007</v>
      </c>
      <c r="C68">
        <v>3.38</v>
      </c>
      <c r="D68" s="84"/>
    </row>
    <row r="69" spans="1:4" x14ac:dyDescent="0.2">
      <c r="A69" s="9">
        <v>40026</v>
      </c>
      <c r="B69" s="55">
        <v>74.010000000000005</v>
      </c>
      <c r="C69">
        <v>3.14</v>
      </c>
      <c r="D69" s="84"/>
    </row>
    <row r="70" spans="1:4" x14ac:dyDescent="0.2">
      <c r="A70" s="9">
        <v>40057</v>
      </c>
      <c r="B70" s="55">
        <v>69.83</v>
      </c>
      <c r="C70">
        <v>2.96</v>
      </c>
      <c r="D70" s="84"/>
    </row>
    <row r="71" spans="1:4" x14ac:dyDescent="0.2">
      <c r="A71" s="9">
        <v>40087</v>
      </c>
      <c r="B71" s="55">
        <v>75.739999999999995</v>
      </c>
      <c r="C71">
        <v>4</v>
      </c>
      <c r="D71" s="84"/>
    </row>
    <row r="72" spans="1:4" x14ac:dyDescent="0.2">
      <c r="A72" s="9">
        <v>40118</v>
      </c>
      <c r="B72" s="55">
        <v>79.08</v>
      </c>
      <c r="C72">
        <v>3.7</v>
      </c>
      <c r="D72" s="84"/>
    </row>
    <row r="73" spans="1:4" x14ac:dyDescent="0.2">
      <c r="A73" s="9">
        <v>40148</v>
      </c>
      <c r="B73" s="55">
        <v>76.709999999999994</v>
      </c>
      <c r="C73">
        <v>5.34</v>
      </c>
      <c r="D73" s="84"/>
    </row>
    <row r="74" spans="1:4" x14ac:dyDescent="0.2">
      <c r="A74" s="9">
        <v>40179</v>
      </c>
      <c r="B74" s="55">
        <v>79.650000000000006</v>
      </c>
      <c r="C74">
        <v>5.82</v>
      </c>
      <c r="D74" s="84"/>
    </row>
    <row r="75" spans="1:4" x14ac:dyDescent="0.2">
      <c r="A75" s="9">
        <v>40210</v>
      </c>
      <c r="B75" s="55">
        <v>76.64</v>
      </c>
      <c r="C75">
        <v>5.32</v>
      </c>
      <c r="D75" s="84"/>
    </row>
    <row r="76" spans="1:4" x14ac:dyDescent="0.2">
      <c r="A76" s="9">
        <v>40238</v>
      </c>
      <c r="B76" s="55">
        <v>81.61</v>
      </c>
      <c r="C76">
        <v>4.29</v>
      </c>
      <c r="D76" s="84"/>
    </row>
    <row r="77" spans="1:4" x14ac:dyDescent="0.2">
      <c r="A77" s="9">
        <v>40269</v>
      </c>
      <c r="B77" s="55">
        <v>87.44</v>
      </c>
      <c r="C77">
        <v>4.04</v>
      </c>
      <c r="D77" s="84"/>
    </row>
    <row r="78" spans="1:4" x14ac:dyDescent="0.2">
      <c r="A78" s="9">
        <v>40299</v>
      </c>
      <c r="B78" s="55">
        <v>79.319999999999993</v>
      </c>
      <c r="C78">
        <v>4.1100000000000003</v>
      </c>
      <c r="D78" s="84"/>
    </row>
    <row r="79" spans="1:4" x14ac:dyDescent="0.2">
      <c r="A79" s="9">
        <v>40330</v>
      </c>
      <c r="B79" s="55">
        <v>78.5</v>
      </c>
      <c r="C79">
        <v>4.8099999999999996</v>
      </c>
      <c r="D79" s="84"/>
    </row>
    <row r="80" spans="1:4" x14ac:dyDescent="0.2">
      <c r="A80" s="9">
        <v>40360</v>
      </c>
      <c r="B80" s="55">
        <v>78.430000000000007</v>
      </c>
      <c r="C80">
        <v>4.63</v>
      </c>
      <c r="D80" s="84"/>
    </row>
    <row r="81" spans="1:4" x14ac:dyDescent="0.2">
      <c r="A81" s="9">
        <v>40391</v>
      </c>
      <c r="B81" s="55">
        <v>78.88</v>
      </c>
      <c r="C81">
        <v>4.32</v>
      </c>
      <c r="D81" s="84"/>
    </row>
    <row r="82" spans="1:4" x14ac:dyDescent="0.2">
      <c r="A82" s="9">
        <v>40422</v>
      </c>
      <c r="B82" s="55">
        <v>79.349999999999994</v>
      </c>
      <c r="C82">
        <v>3.89</v>
      </c>
      <c r="D82" s="84"/>
    </row>
    <row r="83" spans="1:4" x14ac:dyDescent="0.2">
      <c r="A83" s="9">
        <v>40452</v>
      </c>
      <c r="B83" s="55">
        <v>84.6</v>
      </c>
      <c r="C83">
        <v>3.43</v>
      </c>
      <c r="D83" s="84"/>
    </row>
    <row r="84" spans="1:4" x14ac:dyDescent="0.2">
      <c r="A84" s="9">
        <v>40483</v>
      </c>
      <c r="B84" s="55">
        <v>87.63</v>
      </c>
      <c r="C84">
        <v>3.71</v>
      </c>
      <c r="D84" s="84"/>
    </row>
    <row r="85" spans="1:4" x14ac:dyDescent="0.2">
      <c r="A85" s="9">
        <v>40513</v>
      </c>
      <c r="B85" s="55">
        <v>93.74</v>
      </c>
      <c r="C85">
        <v>4.26</v>
      </c>
      <c r="D85" s="84"/>
    </row>
    <row r="86" spans="1:4" x14ac:dyDescent="0.2">
      <c r="A86" s="9">
        <v>40544</v>
      </c>
      <c r="B86" s="55">
        <v>97.26</v>
      </c>
      <c r="C86">
        <v>4.5</v>
      </c>
      <c r="D86" s="84"/>
    </row>
    <row r="87" spans="1:4" x14ac:dyDescent="0.2">
      <c r="A87" s="9">
        <v>40575</v>
      </c>
      <c r="B87" s="55">
        <v>105.95</v>
      </c>
      <c r="C87">
        <v>4.09</v>
      </c>
      <c r="D87" s="84"/>
    </row>
    <row r="88" spans="1:4" x14ac:dyDescent="0.2">
      <c r="A88" s="9">
        <v>40603</v>
      </c>
      <c r="B88" s="55">
        <v>117.25</v>
      </c>
      <c r="C88">
        <v>3.97</v>
      </c>
      <c r="D88" s="84"/>
    </row>
    <row r="89" spans="1:4" x14ac:dyDescent="0.2">
      <c r="A89" s="9">
        <v>40634</v>
      </c>
      <c r="B89" s="55">
        <v>125.72</v>
      </c>
      <c r="C89">
        <v>4.24</v>
      </c>
      <c r="D89" s="84"/>
    </row>
    <row r="90" spans="1:4" x14ac:dyDescent="0.2">
      <c r="A90" s="9">
        <v>40664</v>
      </c>
      <c r="B90" s="55">
        <v>116.01</v>
      </c>
      <c r="C90">
        <v>4.3099999999999996</v>
      </c>
      <c r="D90" s="84"/>
    </row>
    <row r="91" spans="1:4" x14ac:dyDescent="0.2">
      <c r="A91" s="9">
        <v>40695</v>
      </c>
      <c r="B91" s="55">
        <v>113.12</v>
      </c>
      <c r="C91">
        <v>4.53</v>
      </c>
      <c r="D91" s="84"/>
    </row>
    <row r="92" spans="1:4" x14ac:dyDescent="0.2">
      <c r="A92" s="9">
        <v>40725</v>
      </c>
      <c r="B92" s="55">
        <v>116.56</v>
      </c>
      <c r="C92">
        <v>4.42</v>
      </c>
      <c r="D92" s="84"/>
    </row>
    <row r="93" spans="1:4" x14ac:dyDescent="0.2">
      <c r="A93" s="9">
        <v>40756</v>
      </c>
      <c r="B93" s="55">
        <v>110.49</v>
      </c>
      <c r="C93">
        <v>4.05</v>
      </c>
      <c r="D93" s="84"/>
    </row>
    <row r="94" spans="1:4" x14ac:dyDescent="0.2">
      <c r="A94" s="9">
        <v>40787</v>
      </c>
      <c r="B94" s="55">
        <v>113.68</v>
      </c>
      <c r="C94">
        <v>3.9</v>
      </c>
      <c r="D94" s="84"/>
    </row>
    <row r="95" spans="1:4" x14ac:dyDescent="0.2">
      <c r="A95" s="9">
        <v>40817</v>
      </c>
      <c r="B95" s="55">
        <v>111.75</v>
      </c>
      <c r="C95">
        <v>3.56</v>
      </c>
      <c r="D95" s="84"/>
    </row>
    <row r="96" spans="1:4" x14ac:dyDescent="0.2">
      <c r="A96" s="9">
        <v>40848</v>
      </c>
      <c r="B96" s="55">
        <v>112.07</v>
      </c>
      <c r="C96">
        <v>3.27</v>
      </c>
      <c r="D96" s="84"/>
    </row>
    <row r="97" spans="1:4" x14ac:dyDescent="0.2">
      <c r="A97" s="9">
        <v>40878</v>
      </c>
      <c r="B97" s="55">
        <v>108.85</v>
      </c>
      <c r="C97">
        <v>3.15</v>
      </c>
      <c r="D97" s="84"/>
    </row>
    <row r="98" spans="1:4" x14ac:dyDescent="0.2">
      <c r="A98" s="9">
        <v>40909</v>
      </c>
      <c r="B98" s="55">
        <v>112.3</v>
      </c>
      <c r="C98">
        <v>2.68</v>
      </c>
      <c r="D98" s="84"/>
    </row>
    <row r="99" spans="1:4" x14ac:dyDescent="0.2">
      <c r="A99" s="9">
        <v>40940</v>
      </c>
      <c r="B99" s="55">
        <v>121.41</v>
      </c>
      <c r="C99">
        <v>2.5</v>
      </c>
      <c r="D99" s="84"/>
    </row>
    <row r="100" spans="1:4" x14ac:dyDescent="0.2">
      <c r="A100" s="9">
        <v>40969</v>
      </c>
      <c r="B100" s="55">
        <v>128.12</v>
      </c>
      <c r="C100">
        <v>2.16</v>
      </c>
      <c r="D100" s="84"/>
    </row>
    <row r="101" spans="1:4" x14ac:dyDescent="0.2">
      <c r="A101" s="9">
        <v>41000</v>
      </c>
      <c r="B101" s="55">
        <v>122.67</v>
      </c>
      <c r="C101">
        <v>1.95</v>
      </c>
      <c r="D101" s="84"/>
    </row>
    <row r="102" spans="1:4" x14ac:dyDescent="0.2">
      <c r="A102" s="9">
        <v>41030</v>
      </c>
      <c r="B102" s="55">
        <v>108.92</v>
      </c>
      <c r="C102">
        <v>2.4300000000000002</v>
      </c>
      <c r="D102" s="84"/>
    </row>
    <row r="103" spans="1:4" x14ac:dyDescent="0.2">
      <c r="A103" s="9">
        <v>41061</v>
      </c>
      <c r="B103" s="55">
        <v>95.4</v>
      </c>
      <c r="C103">
        <v>2.46</v>
      </c>
      <c r="D103" s="84"/>
    </row>
    <row r="104" spans="1:4" x14ac:dyDescent="0.2">
      <c r="A104" s="9">
        <v>41091</v>
      </c>
      <c r="B104" s="55">
        <v>103.45</v>
      </c>
      <c r="C104">
        <v>2.95</v>
      </c>
      <c r="D104" s="84"/>
    </row>
    <row r="105" spans="1:4" x14ac:dyDescent="0.2">
      <c r="A105" s="9">
        <v>41122</v>
      </c>
      <c r="B105" s="55">
        <v>111.56</v>
      </c>
      <c r="C105">
        <v>2.84</v>
      </c>
      <c r="D105" s="84"/>
    </row>
    <row r="106" spans="1:4" x14ac:dyDescent="0.2">
      <c r="A106" s="9">
        <v>41153</v>
      </c>
      <c r="B106" s="55">
        <v>112.96</v>
      </c>
      <c r="C106">
        <v>2.85</v>
      </c>
      <c r="D106" s="84"/>
    </row>
    <row r="107" spans="1:4" x14ac:dyDescent="0.2">
      <c r="A107" s="9">
        <v>41183</v>
      </c>
      <c r="B107" s="55">
        <v>109.14</v>
      </c>
      <c r="C107">
        <v>3.34</v>
      </c>
      <c r="D107" s="84"/>
    </row>
    <row r="108" spans="1:4" x14ac:dyDescent="0.2">
      <c r="A108" s="9">
        <v>41214</v>
      </c>
      <c r="B108" s="55">
        <v>108.21</v>
      </c>
      <c r="C108">
        <v>3.54</v>
      </c>
      <c r="D108" s="84"/>
    </row>
    <row r="109" spans="1:4" x14ac:dyDescent="0.2">
      <c r="A109" s="9">
        <v>41244</v>
      </c>
      <c r="B109" s="55">
        <v>110.17</v>
      </c>
      <c r="C109">
        <v>3.32</v>
      </c>
      <c r="D109" s="84"/>
    </row>
    <row r="110" spans="1:4" x14ac:dyDescent="0.2">
      <c r="A110" s="9">
        <v>41275</v>
      </c>
      <c r="B110" s="55">
        <v>112.7</v>
      </c>
      <c r="C110">
        <v>3.33</v>
      </c>
      <c r="D110" s="84"/>
    </row>
    <row r="111" spans="1:4" x14ac:dyDescent="0.2">
      <c r="A111" s="9">
        <v>41306</v>
      </c>
      <c r="B111" s="55">
        <v>116.42</v>
      </c>
      <c r="C111">
        <v>3.33</v>
      </c>
      <c r="D111" s="84"/>
    </row>
    <row r="112" spans="1:4" x14ac:dyDescent="0.2">
      <c r="A112" s="9">
        <v>41334</v>
      </c>
      <c r="B112" s="55">
        <v>113.28</v>
      </c>
      <c r="C112">
        <v>3.81</v>
      </c>
      <c r="D112" s="84"/>
    </row>
    <row r="113" spans="1:4" x14ac:dyDescent="0.2">
      <c r="A113" s="9">
        <v>41365</v>
      </c>
      <c r="B113" s="55">
        <v>105.6</v>
      </c>
      <c r="C113">
        <v>4.17</v>
      </c>
      <c r="D113" s="84"/>
    </row>
    <row r="114" spans="1:4" x14ac:dyDescent="0.2">
      <c r="A114" s="9">
        <v>41395</v>
      </c>
      <c r="B114" s="55">
        <v>104.09</v>
      </c>
      <c r="C114">
        <v>4.04</v>
      </c>
      <c r="D114" s="84"/>
    </row>
    <row r="115" spans="1:4" x14ac:dyDescent="0.2">
      <c r="A115" s="9">
        <v>41426</v>
      </c>
      <c r="B115" s="55">
        <v>104.22</v>
      </c>
      <c r="C115">
        <v>3.83</v>
      </c>
      <c r="D115" s="84"/>
    </row>
    <row r="116" spans="1:4" x14ac:dyDescent="0.2">
      <c r="A116" s="9">
        <v>41456</v>
      </c>
      <c r="B116" s="55">
        <v>110.29</v>
      </c>
      <c r="C116">
        <v>3.62</v>
      </c>
      <c r="D116" s="84"/>
    </row>
    <row r="117" spans="1:4" x14ac:dyDescent="0.2">
      <c r="A117" s="9">
        <v>41487</v>
      </c>
      <c r="B117" s="55">
        <v>110.79</v>
      </c>
      <c r="C117">
        <v>3.43</v>
      </c>
      <c r="D117" s="84"/>
    </row>
    <row r="118" spans="1:4" x14ac:dyDescent="0.2">
      <c r="A118" s="9">
        <v>41518</v>
      </c>
      <c r="B118" s="55">
        <v>108.5</v>
      </c>
      <c r="C118">
        <v>3.61</v>
      </c>
      <c r="D118" s="84"/>
    </row>
    <row r="119" spans="1:4" x14ac:dyDescent="0.2">
      <c r="A119" s="9">
        <v>41548</v>
      </c>
      <c r="B119" s="55">
        <v>102.58</v>
      </c>
      <c r="C119">
        <v>3.67</v>
      </c>
      <c r="D119" s="84"/>
    </row>
    <row r="120" spans="1:4" x14ac:dyDescent="0.2">
      <c r="A120" s="9">
        <v>41579</v>
      </c>
      <c r="B120" s="55">
        <v>97.25</v>
      </c>
      <c r="C120">
        <v>3.62</v>
      </c>
      <c r="D120" s="84"/>
    </row>
    <row r="121" spans="1:4" x14ac:dyDescent="0.2">
      <c r="A121" s="9">
        <v>41609</v>
      </c>
      <c r="B121" s="55">
        <v>103.33</v>
      </c>
      <c r="C121">
        <v>4.2300000000000004</v>
      </c>
      <c r="D121" s="84"/>
    </row>
    <row r="122" spans="1:4" x14ac:dyDescent="0.2">
      <c r="A122" s="9">
        <v>41640</v>
      </c>
      <c r="B122" s="55">
        <v>103.64</v>
      </c>
      <c r="C122" s="55">
        <v>4.7</v>
      </c>
      <c r="D122" s="84"/>
    </row>
    <row r="123" spans="1:4" x14ac:dyDescent="0.2">
      <c r="A123" s="9">
        <v>41671</v>
      </c>
      <c r="B123" s="55">
        <v>106.16</v>
      </c>
      <c r="C123" s="55">
        <v>5.97</v>
      </c>
      <c r="D123" s="84"/>
    </row>
    <row r="124" spans="1:4" x14ac:dyDescent="0.2">
      <c r="A124" s="9">
        <v>41699</v>
      </c>
      <c r="B124" s="55">
        <v>103.39</v>
      </c>
      <c r="C124" s="55">
        <v>4.87</v>
      </c>
      <c r="D124" s="84"/>
    </row>
    <row r="125" spans="1:4" x14ac:dyDescent="0.2">
      <c r="A125" s="9">
        <v>41730</v>
      </c>
      <c r="B125" s="55">
        <v>104.11</v>
      </c>
      <c r="C125" s="55">
        <v>4.63</v>
      </c>
      <c r="D125" s="84"/>
    </row>
    <row r="126" spans="1:4" x14ac:dyDescent="0.2">
      <c r="A126" s="9">
        <v>41760</v>
      </c>
      <c r="B126" s="55">
        <v>104.26</v>
      </c>
      <c r="C126" s="55">
        <v>4.5599999999999996</v>
      </c>
      <c r="D126" s="84"/>
    </row>
    <row r="127" spans="1:4" x14ac:dyDescent="0.2">
      <c r="A127" s="9">
        <v>41791</v>
      </c>
      <c r="B127" s="55">
        <v>108.47</v>
      </c>
      <c r="C127" s="55">
        <v>4.57</v>
      </c>
      <c r="D127" s="84"/>
    </row>
    <row r="128" spans="1:4" x14ac:dyDescent="0.2">
      <c r="A128" s="9">
        <v>41821</v>
      </c>
      <c r="B128" s="55">
        <v>105.9</v>
      </c>
      <c r="C128" s="55">
        <v>4.01</v>
      </c>
      <c r="D128" s="84"/>
    </row>
    <row r="129" spans="1:4" x14ac:dyDescent="0.2">
      <c r="A129" s="9">
        <v>41852</v>
      </c>
      <c r="B129" s="55">
        <v>99.63</v>
      </c>
      <c r="C129" s="55">
        <v>3.88</v>
      </c>
      <c r="D129" s="84"/>
    </row>
    <row r="130" spans="1:4" x14ac:dyDescent="0.2">
      <c r="A130" s="9">
        <v>41883</v>
      </c>
      <c r="B130" s="55">
        <v>95.44</v>
      </c>
      <c r="C130" s="55">
        <v>3.92</v>
      </c>
      <c r="D130" s="84"/>
    </row>
    <row r="131" spans="1:4" x14ac:dyDescent="0.2">
      <c r="A131" s="9">
        <v>41913</v>
      </c>
      <c r="B131" s="55">
        <v>86.88</v>
      </c>
      <c r="C131" s="55">
        <v>3.77</v>
      </c>
      <c r="D131" s="84"/>
    </row>
    <row r="132" spans="1:4" x14ac:dyDescent="0.2">
      <c r="A132" s="9">
        <v>41944</v>
      </c>
      <c r="B132" s="55">
        <v>79.430000000000007</v>
      </c>
      <c r="C132" s="55">
        <v>4.0999999999999996</v>
      </c>
      <c r="D132" s="84"/>
    </row>
    <row r="133" spans="1:4" x14ac:dyDescent="0.2">
      <c r="A133" s="9">
        <v>41974</v>
      </c>
      <c r="B133" s="55">
        <v>60.84</v>
      </c>
      <c r="C133" s="55">
        <v>3.43</v>
      </c>
      <c r="D133" s="84"/>
    </row>
    <row r="134" spans="1:4" x14ac:dyDescent="0.2">
      <c r="A134" s="9">
        <v>42005</v>
      </c>
      <c r="B134" s="55">
        <v>48.44</v>
      </c>
      <c r="C134" s="55">
        <v>2.97</v>
      </c>
      <c r="D134" s="84"/>
    </row>
    <row r="135" spans="1:4" x14ac:dyDescent="0.2">
      <c r="A135" s="9">
        <v>42036</v>
      </c>
      <c r="B135" s="55">
        <v>55.01</v>
      </c>
      <c r="C135" s="55">
        <v>2.85</v>
      </c>
      <c r="D135" s="84"/>
    </row>
    <row r="136" spans="1:4" x14ac:dyDescent="0.2">
      <c r="A136" s="9">
        <v>42064</v>
      </c>
      <c r="B136" s="55">
        <v>54.14</v>
      </c>
      <c r="C136" s="55">
        <v>2.8</v>
      </c>
      <c r="D136" s="84"/>
    </row>
    <row r="137" spans="1:4" x14ac:dyDescent="0.2">
      <c r="A137" s="9">
        <v>42095</v>
      </c>
      <c r="B137" s="55">
        <v>60.68</v>
      </c>
      <c r="C137" s="55">
        <v>2.5499999999999998</v>
      </c>
      <c r="D137" s="84"/>
    </row>
    <row r="138" spans="1:4" x14ac:dyDescent="0.2">
      <c r="A138" s="9">
        <v>42125</v>
      </c>
      <c r="B138" s="55">
        <v>64.930000000000007</v>
      </c>
      <c r="C138" s="55">
        <v>2.83</v>
      </c>
      <c r="D138" s="84"/>
    </row>
    <row r="139" spans="1:4" x14ac:dyDescent="0.2">
      <c r="A139" s="9">
        <v>42156</v>
      </c>
      <c r="B139" s="55">
        <v>62.56</v>
      </c>
      <c r="C139" s="55">
        <v>2.77</v>
      </c>
      <c r="D139" s="84"/>
    </row>
    <row r="140" spans="1:4" x14ac:dyDescent="0.2">
      <c r="A140" s="9">
        <v>42186</v>
      </c>
      <c r="B140" s="55">
        <v>54.01</v>
      </c>
      <c r="C140" s="55">
        <v>2.83</v>
      </c>
      <c r="D140" s="84"/>
    </row>
    <row r="141" spans="1:4" x14ac:dyDescent="0.2">
      <c r="A141" s="9">
        <v>42217</v>
      </c>
      <c r="B141" s="55">
        <v>46.68</v>
      </c>
      <c r="C141" s="55">
        <v>2.77</v>
      </c>
      <c r="D141" s="84"/>
    </row>
    <row r="142" spans="1:4" x14ac:dyDescent="0.2">
      <c r="A142" s="9">
        <v>42248</v>
      </c>
      <c r="B142" s="55">
        <v>48.12</v>
      </c>
      <c r="C142" s="55">
        <v>2.64</v>
      </c>
      <c r="D142" s="84"/>
    </row>
    <row r="143" spans="1:4" x14ac:dyDescent="0.2">
      <c r="A143" s="9">
        <v>42278</v>
      </c>
      <c r="B143" s="55">
        <v>46.56</v>
      </c>
      <c r="C143" s="55">
        <v>2.3199999999999998</v>
      </c>
      <c r="D143" s="84"/>
    </row>
    <row r="144" spans="1:4" x14ac:dyDescent="0.2">
      <c r="A144" s="9">
        <v>42309</v>
      </c>
      <c r="B144" s="55">
        <v>43.88</v>
      </c>
      <c r="C144" s="55">
        <v>2.08</v>
      </c>
      <c r="D144" s="84"/>
    </row>
    <row r="145" spans="1:23" x14ac:dyDescent="0.2">
      <c r="A145" s="9">
        <v>42339</v>
      </c>
      <c r="B145" s="55">
        <v>38.51</v>
      </c>
      <c r="C145" s="55">
        <v>1.92</v>
      </c>
      <c r="D145" s="84"/>
    </row>
    <row r="146" spans="1:23" x14ac:dyDescent="0.2">
      <c r="A146" s="9">
        <v>42370</v>
      </c>
      <c r="B146" s="55">
        <v>32.340000000000003</v>
      </c>
      <c r="C146" s="55">
        <v>2.27</v>
      </c>
      <c r="D146" s="84"/>
    </row>
    <row r="147" spans="1:23" x14ac:dyDescent="0.2">
      <c r="D147" s="84"/>
    </row>
    <row r="148" spans="1:23" ht="14.25" x14ac:dyDescent="0.2">
      <c r="A148" s="11" t="s">
        <v>4</v>
      </c>
    </row>
    <row r="149" spans="1:23" ht="14.25" x14ac:dyDescent="0.2">
      <c r="A149" s="11" t="s">
        <v>5</v>
      </c>
    </row>
    <row r="151" spans="1:23" ht="14.25" x14ac:dyDescent="0.2">
      <c r="A151" s="11"/>
    </row>
    <row r="152" spans="1:23" ht="14.25" x14ac:dyDescent="0.2">
      <c r="A152" s="11"/>
    </row>
    <row r="153" spans="1:23" ht="14.25" x14ac:dyDescent="0.2">
      <c r="A153" s="11"/>
    </row>
    <row r="154" spans="1:23" ht="14.25" x14ac:dyDescent="0.2">
      <c r="A154" s="11"/>
    </row>
    <row r="156" spans="1:23" outlineLevel="2" x14ac:dyDescent="0.2"/>
    <row r="157" spans="1:23" outlineLevel="2" x14ac:dyDescent="0.2"/>
    <row r="158" spans="1:23" outlineLevel="2" x14ac:dyDescent="0.2"/>
    <row r="159" spans="1:23" ht="18.75" outlineLevel="2" thickBot="1" x14ac:dyDescent="0.25">
      <c r="T159" s="35" t="s">
        <v>45</v>
      </c>
      <c r="U159" s="35" t="s">
        <v>46</v>
      </c>
      <c r="V159" s="35" t="s">
        <v>47</v>
      </c>
      <c r="W159" s="35" t="s">
        <v>48</v>
      </c>
    </row>
    <row r="160" spans="1:23" ht="13.5" outlineLevel="2" thickBot="1" x14ac:dyDescent="0.25">
      <c r="N160" s="35" t="s">
        <v>40</v>
      </c>
      <c r="O160" s="35" t="s">
        <v>41</v>
      </c>
      <c r="P160" s="35" t="s">
        <v>42</v>
      </c>
      <c r="Q160" s="35" t="s">
        <v>13</v>
      </c>
      <c r="R160" s="35" t="s">
        <v>43</v>
      </c>
      <c r="S160" s="35" t="s">
        <v>44</v>
      </c>
      <c r="T160" s="30">
        <v>6.2789999999999999</v>
      </c>
      <c r="U160" s="31">
        <v>626500</v>
      </c>
      <c r="V160" s="30">
        <v>86</v>
      </c>
      <c r="W160" s="30">
        <v>36</v>
      </c>
    </row>
    <row r="161" spans="14:23" outlineLevel="2" x14ac:dyDescent="0.2">
      <c r="N161" s="29">
        <v>37991</v>
      </c>
      <c r="O161" s="29">
        <v>37992</v>
      </c>
      <c r="P161" s="29">
        <v>37992</v>
      </c>
      <c r="Q161" s="37">
        <v>37987</v>
      </c>
      <c r="R161" s="30">
        <v>6.41</v>
      </c>
      <c r="S161" s="30">
        <v>6.2</v>
      </c>
      <c r="T161" s="33">
        <v>7.0414000000000003</v>
      </c>
      <c r="U161" s="34">
        <v>695100</v>
      </c>
      <c r="V161" s="33">
        <v>81</v>
      </c>
      <c r="W161" s="33">
        <v>35</v>
      </c>
    </row>
    <row r="162" spans="14:23" outlineLevel="2" x14ac:dyDescent="0.2">
      <c r="N162" s="32">
        <v>37992</v>
      </c>
      <c r="O162" s="32">
        <v>37993</v>
      </c>
      <c r="P162" s="32">
        <v>37993</v>
      </c>
      <c r="Q162" s="37">
        <v>37987</v>
      </c>
      <c r="R162" s="33">
        <v>7.25</v>
      </c>
      <c r="S162" s="33">
        <v>6.78</v>
      </c>
      <c r="T162" s="30">
        <v>6.6051000000000002</v>
      </c>
      <c r="U162" s="31">
        <v>782600</v>
      </c>
      <c r="V162" s="30">
        <v>90</v>
      </c>
      <c r="W162" s="30">
        <v>34</v>
      </c>
    </row>
    <row r="163" spans="14:23" outlineLevel="2" x14ac:dyDescent="0.2">
      <c r="N163" s="29">
        <v>37993</v>
      </c>
      <c r="O163" s="29">
        <v>37994</v>
      </c>
      <c r="P163" s="29">
        <v>37994</v>
      </c>
      <c r="Q163" s="37">
        <v>37987</v>
      </c>
      <c r="R163" s="30">
        <v>6.77</v>
      </c>
      <c r="S163" s="30">
        <v>6.41</v>
      </c>
      <c r="T163" s="33">
        <v>6.4051</v>
      </c>
      <c r="U163" s="34">
        <v>675700</v>
      </c>
      <c r="V163" s="33">
        <v>67</v>
      </c>
      <c r="W163" s="33">
        <v>27</v>
      </c>
    </row>
    <row r="164" spans="14:23" outlineLevel="2" x14ac:dyDescent="0.2">
      <c r="N164" s="32">
        <v>37994</v>
      </c>
      <c r="O164" s="32">
        <v>37995</v>
      </c>
      <c r="P164" s="32">
        <v>37995</v>
      </c>
      <c r="Q164" s="37">
        <v>37987</v>
      </c>
      <c r="R164" s="33">
        <v>6.5149999999999997</v>
      </c>
      <c r="S164" s="33">
        <v>6.3</v>
      </c>
      <c r="T164" s="30">
        <v>6.9051</v>
      </c>
      <c r="U164" s="31">
        <v>617400</v>
      </c>
      <c r="V164" s="30">
        <v>84</v>
      </c>
      <c r="W164" s="30">
        <v>38</v>
      </c>
    </row>
    <row r="165" spans="14:23" outlineLevel="1" x14ac:dyDescent="0.2">
      <c r="N165" s="29">
        <v>37995</v>
      </c>
      <c r="O165" s="29">
        <v>37996</v>
      </c>
      <c r="P165" s="29">
        <v>37998</v>
      </c>
      <c r="Q165" s="37">
        <v>37987</v>
      </c>
      <c r="R165" s="30">
        <v>7.2</v>
      </c>
      <c r="S165" s="30">
        <v>6.8</v>
      </c>
      <c r="T165" s="33">
        <v>6.2907000000000002</v>
      </c>
      <c r="U165" s="34">
        <v>660900</v>
      </c>
      <c r="V165" s="33">
        <v>81</v>
      </c>
      <c r="W165" s="33">
        <v>34</v>
      </c>
    </row>
    <row r="166" spans="14:23" outlineLevel="2" x14ac:dyDescent="0.2">
      <c r="N166" s="32">
        <v>37998</v>
      </c>
      <c r="O166" s="32">
        <v>37999</v>
      </c>
      <c r="P166" s="32">
        <v>37999</v>
      </c>
      <c r="Q166" s="37">
        <v>37987</v>
      </c>
      <c r="R166" s="33">
        <v>6.55</v>
      </c>
      <c r="S166" s="33">
        <v>6.15</v>
      </c>
      <c r="T166" s="30">
        <v>6.2587000000000002</v>
      </c>
      <c r="U166" s="31">
        <v>816400</v>
      </c>
      <c r="V166" s="30">
        <v>100</v>
      </c>
      <c r="W166" s="30">
        <v>33</v>
      </c>
    </row>
    <row r="167" spans="14:23" outlineLevel="2" x14ac:dyDescent="0.2">
      <c r="N167" s="29">
        <v>37999</v>
      </c>
      <c r="O167" s="29">
        <v>38000</v>
      </c>
      <c r="P167" s="29">
        <v>38000</v>
      </c>
      <c r="Q167" s="37">
        <v>37987</v>
      </c>
      <c r="R167" s="30">
        <v>6.35</v>
      </c>
      <c r="S167" s="30">
        <v>6.1449999999999996</v>
      </c>
      <c r="T167" s="33">
        <v>5.7319000000000004</v>
      </c>
      <c r="U167" s="34">
        <v>684400</v>
      </c>
      <c r="V167" s="33">
        <v>87</v>
      </c>
      <c r="W167" s="33">
        <v>32</v>
      </c>
    </row>
    <row r="168" spans="14:23" outlineLevel="2" x14ac:dyDescent="0.2">
      <c r="N168" s="32">
        <v>38000</v>
      </c>
      <c r="O168" s="32">
        <v>38001</v>
      </c>
      <c r="P168" s="32">
        <v>38001</v>
      </c>
      <c r="Q168" s="37">
        <v>37987</v>
      </c>
      <c r="R168" s="33">
        <v>6.06</v>
      </c>
      <c r="S168" s="33">
        <v>5.57</v>
      </c>
      <c r="T168" s="30">
        <v>6.0195999999999996</v>
      </c>
      <c r="U168" s="31">
        <v>762700</v>
      </c>
      <c r="V168" s="30">
        <v>100</v>
      </c>
      <c r="W168" s="30">
        <v>35</v>
      </c>
    </row>
    <row r="169" spans="14:23" outlineLevel="2" x14ac:dyDescent="0.2">
      <c r="N169" s="29">
        <v>38001</v>
      </c>
      <c r="O169" s="29">
        <v>38002</v>
      </c>
      <c r="P169" s="29">
        <v>38002</v>
      </c>
      <c r="Q169" s="37">
        <v>37987</v>
      </c>
      <c r="R169" s="30">
        <v>6.2</v>
      </c>
      <c r="S169" s="30">
        <v>5.5949999999999998</v>
      </c>
      <c r="T169" s="33">
        <v>5.4311999999999996</v>
      </c>
      <c r="U169" s="34">
        <v>647600</v>
      </c>
      <c r="V169" s="33">
        <v>83</v>
      </c>
      <c r="W169" s="33">
        <v>31</v>
      </c>
    </row>
    <row r="170" spans="14:23" outlineLevel="2" x14ac:dyDescent="0.2">
      <c r="N170" s="32">
        <v>38002</v>
      </c>
      <c r="O170" s="32">
        <v>38003</v>
      </c>
      <c r="P170" s="32">
        <v>38006</v>
      </c>
      <c r="Q170" s="37">
        <v>37987</v>
      </c>
      <c r="R170" s="33">
        <v>5.72</v>
      </c>
      <c r="S170" s="33">
        <v>5.3</v>
      </c>
      <c r="T170" s="30">
        <v>6.1498999999999997</v>
      </c>
      <c r="U170" s="31">
        <v>695500</v>
      </c>
      <c r="V170" s="30">
        <v>90</v>
      </c>
      <c r="W170" s="30">
        <v>33</v>
      </c>
    </row>
    <row r="171" spans="14:23" outlineLevel="2" x14ac:dyDescent="0.2">
      <c r="N171" s="29">
        <v>38006</v>
      </c>
      <c r="O171" s="29">
        <v>38007</v>
      </c>
      <c r="P171" s="29">
        <v>38007</v>
      </c>
      <c r="Q171" s="37">
        <v>37987</v>
      </c>
      <c r="R171" s="30">
        <v>6.19</v>
      </c>
      <c r="S171" s="30">
        <v>6</v>
      </c>
      <c r="T171" s="33">
        <v>6.2572999999999999</v>
      </c>
      <c r="U171" s="34">
        <v>656700</v>
      </c>
      <c r="V171" s="33">
        <v>81</v>
      </c>
      <c r="W171" s="33">
        <v>26</v>
      </c>
    </row>
    <row r="172" spans="14:23" outlineLevel="2" x14ac:dyDescent="0.2">
      <c r="N172" s="32">
        <v>38007</v>
      </c>
      <c r="O172" s="32">
        <v>38008</v>
      </c>
      <c r="P172" s="32">
        <v>38008</v>
      </c>
      <c r="Q172" s="37">
        <v>37987</v>
      </c>
      <c r="R172" s="33">
        <v>6.3274999999999997</v>
      </c>
      <c r="S172" s="33">
        <v>6.14</v>
      </c>
      <c r="T172" s="30">
        <v>6.0345000000000004</v>
      </c>
      <c r="U172" s="31">
        <v>679800</v>
      </c>
      <c r="V172" s="30">
        <v>77</v>
      </c>
      <c r="W172" s="30">
        <v>29</v>
      </c>
    </row>
    <row r="173" spans="14:23" outlineLevel="2" x14ac:dyDescent="0.2">
      <c r="N173" s="29">
        <v>38008</v>
      </c>
      <c r="O173" s="29">
        <v>38009</v>
      </c>
      <c r="P173" s="29">
        <v>38009</v>
      </c>
      <c r="Q173" s="37">
        <v>37987</v>
      </c>
      <c r="R173" s="30">
        <v>6.2149999999999999</v>
      </c>
      <c r="S173" s="30">
        <v>5.61</v>
      </c>
      <c r="T173" s="33">
        <v>5.8235999999999999</v>
      </c>
      <c r="U173" s="34">
        <v>777100</v>
      </c>
      <c r="V173" s="33">
        <v>103</v>
      </c>
      <c r="W173" s="33">
        <v>31</v>
      </c>
    </row>
    <row r="174" spans="14:23" outlineLevel="2" x14ac:dyDescent="0.2">
      <c r="N174" s="32">
        <v>38009</v>
      </c>
      <c r="O174" s="32">
        <v>38010</v>
      </c>
      <c r="P174" s="32">
        <v>38012</v>
      </c>
      <c r="Q174" s="37">
        <v>37987</v>
      </c>
      <c r="R174" s="33">
        <v>5.97</v>
      </c>
      <c r="S174" s="33">
        <v>5.75</v>
      </c>
      <c r="T174" s="30">
        <v>5.7046999999999999</v>
      </c>
      <c r="U174" s="31">
        <v>736500</v>
      </c>
      <c r="V174" s="30">
        <v>86</v>
      </c>
      <c r="W174" s="30">
        <v>30</v>
      </c>
    </row>
    <row r="175" spans="14:23" outlineLevel="2" x14ac:dyDescent="0.2">
      <c r="N175" s="29">
        <v>38012</v>
      </c>
      <c r="O175" s="29">
        <v>38013</v>
      </c>
      <c r="P175" s="29">
        <v>38013</v>
      </c>
      <c r="Q175" s="37">
        <v>37987</v>
      </c>
      <c r="R175" s="30">
        <v>5.77</v>
      </c>
      <c r="S175" s="30">
        <v>5.6050000000000004</v>
      </c>
      <c r="T175" s="33">
        <v>5.8731</v>
      </c>
      <c r="U175" s="34">
        <v>712400</v>
      </c>
      <c r="V175" s="33">
        <v>86</v>
      </c>
      <c r="W175" s="33">
        <v>30</v>
      </c>
    </row>
    <row r="176" spans="14:23" outlineLevel="2" x14ac:dyDescent="0.2">
      <c r="N176" s="32">
        <v>38013</v>
      </c>
      <c r="O176" s="32">
        <v>38014</v>
      </c>
      <c r="P176" s="32">
        <v>38014</v>
      </c>
      <c r="Q176" s="37">
        <v>37987</v>
      </c>
      <c r="R176" s="33">
        <v>5.96</v>
      </c>
      <c r="S176" s="33">
        <v>5.7649999999999997</v>
      </c>
      <c r="T176" s="30">
        <v>6.0412999999999997</v>
      </c>
      <c r="U176" s="31">
        <v>575100</v>
      </c>
      <c r="V176" s="30">
        <v>74</v>
      </c>
      <c r="W176" s="30">
        <v>32</v>
      </c>
    </row>
    <row r="177" spans="14:23" outlineLevel="2" x14ac:dyDescent="0.2">
      <c r="N177" s="29">
        <v>38014</v>
      </c>
      <c r="O177" s="29">
        <v>38015</v>
      </c>
      <c r="P177" s="29">
        <v>38015</v>
      </c>
      <c r="Q177" s="37">
        <v>37987</v>
      </c>
      <c r="R177" s="30">
        <v>6.1574999999999998</v>
      </c>
      <c r="S177" s="30">
        <v>5.81</v>
      </c>
      <c r="T177" s="33">
        <v>5.9938000000000002</v>
      </c>
      <c r="U177" s="34">
        <v>675000</v>
      </c>
      <c r="V177" s="33">
        <v>86</v>
      </c>
      <c r="W177" s="33">
        <v>30</v>
      </c>
    </row>
    <row r="178" spans="14:23" outlineLevel="2" x14ac:dyDescent="0.2">
      <c r="N178" s="32">
        <v>38015</v>
      </c>
      <c r="O178" s="32">
        <v>38016</v>
      </c>
      <c r="P178" s="32">
        <v>38017</v>
      </c>
      <c r="Q178" s="37">
        <v>37987</v>
      </c>
      <c r="R178" s="33">
        <v>6.1</v>
      </c>
      <c r="S178" s="33">
        <v>5.93</v>
      </c>
      <c r="T178" s="33">
        <f>SUBTOTAL(1,T160:T177)</f>
        <v>6.1581111111111095</v>
      </c>
      <c r="U178" s="34"/>
      <c r="V178" s="33"/>
      <c r="W178" s="33"/>
    </row>
    <row r="179" spans="14:23" ht="18.75" outlineLevel="2" x14ac:dyDescent="0.2">
      <c r="N179" s="32"/>
      <c r="O179" s="32"/>
      <c r="P179" s="32"/>
      <c r="Q179" s="36" t="s">
        <v>50</v>
      </c>
      <c r="R179" s="33"/>
      <c r="S179" s="33"/>
      <c r="T179" s="30">
        <v>5.7968999999999999</v>
      </c>
      <c r="U179" s="31">
        <v>948100</v>
      </c>
      <c r="V179" s="30">
        <v>109</v>
      </c>
      <c r="W179" s="30">
        <v>33</v>
      </c>
    </row>
    <row r="180" spans="14:23" outlineLevel="2" x14ac:dyDescent="0.2">
      <c r="N180" s="29">
        <v>38016</v>
      </c>
      <c r="O180" s="29">
        <v>38018</v>
      </c>
      <c r="P180" s="29">
        <v>38019</v>
      </c>
      <c r="Q180" s="37">
        <v>38018</v>
      </c>
      <c r="R180" s="30">
        <v>5.91</v>
      </c>
      <c r="S180" s="30">
        <v>5.63</v>
      </c>
      <c r="T180" s="33">
        <v>5.5118</v>
      </c>
      <c r="U180" s="34">
        <v>616800</v>
      </c>
      <c r="V180" s="33">
        <v>77</v>
      </c>
      <c r="W180" s="33">
        <v>33</v>
      </c>
    </row>
    <row r="181" spans="14:23" outlineLevel="2" x14ac:dyDescent="0.2">
      <c r="N181" s="32">
        <v>38019</v>
      </c>
      <c r="O181" s="32">
        <v>38020</v>
      </c>
      <c r="P181" s="32">
        <v>38020</v>
      </c>
      <c r="Q181" s="37">
        <v>38018</v>
      </c>
      <c r="R181" s="33">
        <v>5.57</v>
      </c>
      <c r="S181" s="33">
        <v>5.49</v>
      </c>
      <c r="T181" s="30">
        <v>5.6905999999999999</v>
      </c>
      <c r="U181" s="31">
        <v>875500</v>
      </c>
      <c r="V181" s="30">
        <v>82</v>
      </c>
      <c r="W181" s="30">
        <v>31</v>
      </c>
    </row>
    <row r="182" spans="14:23" outlineLevel="2" x14ac:dyDescent="0.2">
      <c r="N182" s="29">
        <v>38020</v>
      </c>
      <c r="O182" s="29">
        <v>38021</v>
      </c>
      <c r="P182" s="29">
        <v>38021</v>
      </c>
      <c r="Q182" s="37">
        <v>38018</v>
      </c>
      <c r="R182" s="30">
        <v>5.76</v>
      </c>
      <c r="S182" s="30">
        <v>5.64</v>
      </c>
      <c r="T182" s="33">
        <v>5.7435999999999998</v>
      </c>
      <c r="U182" s="34">
        <v>1012200</v>
      </c>
      <c r="V182" s="33">
        <v>115</v>
      </c>
      <c r="W182" s="33">
        <v>38</v>
      </c>
    </row>
    <row r="183" spans="14:23" outlineLevel="2" x14ac:dyDescent="0.2">
      <c r="N183" s="32">
        <v>38021</v>
      </c>
      <c r="O183" s="32">
        <v>38022</v>
      </c>
      <c r="P183" s="32">
        <v>38022</v>
      </c>
      <c r="Q183" s="37">
        <v>38018</v>
      </c>
      <c r="R183" s="33">
        <v>5.78</v>
      </c>
      <c r="S183" s="33">
        <v>5.625</v>
      </c>
      <c r="T183" s="30">
        <v>5.5411000000000001</v>
      </c>
      <c r="U183" s="31">
        <v>677900</v>
      </c>
      <c r="V183" s="30">
        <v>73</v>
      </c>
      <c r="W183" s="30">
        <v>29</v>
      </c>
    </row>
    <row r="184" spans="14:23" outlineLevel="2" x14ac:dyDescent="0.2">
      <c r="N184" s="29">
        <v>38022</v>
      </c>
      <c r="O184" s="29">
        <v>38023</v>
      </c>
      <c r="P184" s="29">
        <v>38023</v>
      </c>
      <c r="Q184" s="37">
        <v>38018</v>
      </c>
      <c r="R184" s="30">
        <v>5.5750000000000002</v>
      </c>
      <c r="S184" s="30">
        <v>5.47</v>
      </c>
      <c r="T184" s="33">
        <v>5.3806000000000003</v>
      </c>
      <c r="U184" s="34">
        <v>907100</v>
      </c>
      <c r="V184" s="33">
        <v>111</v>
      </c>
      <c r="W184" s="33">
        <v>31</v>
      </c>
    </row>
    <row r="185" spans="14:23" outlineLevel="2" x14ac:dyDescent="0.2">
      <c r="N185" s="32">
        <v>38023</v>
      </c>
      <c r="O185" s="32">
        <v>38024</v>
      </c>
      <c r="P185" s="32">
        <v>38026</v>
      </c>
      <c r="Q185" s="37">
        <v>38018</v>
      </c>
      <c r="R185" s="33">
        <v>5.6</v>
      </c>
      <c r="S185" s="33">
        <v>5.3</v>
      </c>
      <c r="T185" s="30">
        <v>5.4438000000000004</v>
      </c>
      <c r="U185" s="31">
        <v>593000</v>
      </c>
      <c r="V185" s="30">
        <v>72</v>
      </c>
      <c r="W185" s="30">
        <v>34</v>
      </c>
    </row>
    <row r="186" spans="14:23" outlineLevel="2" x14ac:dyDescent="0.2">
      <c r="N186" s="29">
        <v>38026</v>
      </c>
      <c r="O186" s="29">
        <v>38027</v>
      </c>
      <c r="P186" s="29">
        <v>38027</v>
      </c>
      <c r="Q186" s="37">
        <v>38018</v>
      </c>
      <c r="R186" s="30">
        <v>5.58</v>
      </c>
      <c r="S186" s="30">
        <v>5.3550000000000004</v>
      </c>
      <c r="T186" s="33">
        <v>5.4935999999999998</v>
      </c>
      <c r="U186" s="34">
        <v>874300</v>
      </c>
      <c r="V186" s="33">
        <v>106</v>
      </c>
      <c r="W186" s="33">
        <v>31</v>
      </c>
    </row>
    <row r="187" spans="14:23" outlineLevel="2" x14ac:dyDescent="0.2">
      <c r="N187" s="32">
        <v>38027</v>
      </c>
      <c r="O187" s="32">
        <v>38028</v>
      </c>
      <c r="P187" s="32">
        <v>38028</v>
      </c>
      <c r="Q187" s="37">
        <v>38018</v>
      </c>
      <c r="R187" s="33">
        <v>5.5549999999999997</v>
      </c>
      <c r="S187" s="33">
        <v>5.35</v>
      </c>
      <c r="T187" s="30">
        <v>5.3429000000000002</v>
      </c>
      <c r="U187" s="31">
        <v>802400</v>
      </c>
      <c r="V187" s="30">
        <v>93</v>
      </c>
      <c r="W187" s="30">
        <v>34</v>
      </c>
    </row>
    <row r="188" spans="14:23" outlineLevel="2" x14ac:dyDescent="0.2">
      <c r="N188" s="29">
        <v>38028</v>
      </c>
      <c r="O188" s="29">
        <v>38029</v>
      </c>
      <c r="P188" s="29">
        <v>38029</v>
      </c>
      <c r="Q188" s="37">
        <v>38018</v>
      </c>
      <c r="R188" s="30">
        <v>5.4</v>
      </c>
      <c r="S188" s="30">
        <v>5.24</v>
      </c>
      <c r="T188" s="33">
        <v>5.3465999999999996</v>
      </c>
      <c r="U188" s="34">
        <v>531900</v>
      </c>
      <c r="V188" s="33">
        <v>66</v>
      </c>
      <c r="W188" s="33">
        <v>29</v>
      </c>
    </row>
    <row r="189" spans="14:23" outlineLevel="1" x14ac:dyDescent="0.2">
      <c r="N189" s="32">
        <v>38029</v>
      </c>
      <c r="O189" s="32">
        <v>38030</v>
      </c>
      <c r="P189" s="32">
        <v>38030</v>
      </c>
      <c r="Q189" s="37">
        <v>38018</v>
      </c>
      <c r="R189" s="33">
        <v>5.5</v>
      </c>
      <c r="S189" s="33">
        <v>5.2949999999999999</v>
      </c>
      <c r="T189" s="30">
        <v>5.6234000000000002</v>
      </c>
      <c r="U189" s="31">
        <v>816100</v>
      </c>
      <c r="V189" s="30">
        <v>105</v>
      </c>
      <c r="W189" s="30">
        <v>35</v>
      </c>
    </row>
    <row r="190" spans="14:23" outlineLevel="2" x14ac:dyDescent="0.2">
      <c r="N190" s="29">
        <v>38030</v>
      </c>
      <c r="O190" s="29">
        <v>38031</v>
      </c>
      <c r="P190" s="29">
        <v>38034</v>
      </c>
      <c r="Q190" s="37">
        <v>38018</v>
      </c>
      <c r="R190" s="30">
        <v>5.665</v>
      </c>
      <c r="S190" s="30">
        <v>5.53</v>
      </c>
      <c r="T190" s="33">
        <v>5.4292999999999996</v>
      </c>
      <c r="U190" s="34">
        <v>521300</v>
      </c>
      <c r="V190" s="33">
        <v>63</v>
      </c>
      <c r="W190" s="33">
        <v>27</v>
      </c>
    </row>
    <row r="191" spans="14:23" outlineLevel="2" x14ac:dyDescent="0.2">
      <c r="N191" s="32">
        <v>38034</v>
      </c>
      <c r="O191" s="32">
        <v>38035</v>
      </c>
      <c r="P191" s="32">
        <v>38035</v>
      </c>
      <c r="Q191" s="37">
        <v>38018</v>
      </c>
      <c r="R191" s="33">
        <v>5.49</v>
      </c>
      <c r="S191" s="33">
        <v>5.3949999999999996</v>
      </c>
      <c r="T191" s="30">
        <v>5.3350999999999997</v>
      </c>
      <c r="U191" s="31">
        <v>654200</v>
      </c>
      <c r="V191" s="30">
        <v>84</v>
      </c>
      <c r="W191" s="30">
        <v>29</v>
      </c>
    </row>
    <row r="192" spans="14:23" outlineLevel="2" x14ac:dyDescent="0.2">
      <c r="N192" s="29">
        <v>38035</v>
      </c>
      <c r="O192" s="29">
        <v>38036</v>
      </c>
      <c r="P192" s="29">
        <v>38036</v>
      </c>
      <c r="Q192" s="37">
        <v>38018</v>
      </c>
      <c r="R192" s="30">
        <v>5.3949999999999996</v>
      </c>
      <c r="S192" s="30">
        <v>5.3</v>
      </c>
      <c r="T192" s="33">
        <v>5.2801</v>
      </c>
      <c r="U192" s="34">
        <v>584500</v>
      </c>
      <c r="V192" s="33">
        <v>76</v>
      </c>
      <c r="W192" s="33">
        <v>26</v>
      </c>
    </row>
    <row r="193" spans="14:23" outlineLevel="2" x14ac:dyDescent="0.2">
      <c r="N193" s="32">
        <v>38036</v>
      </c>
      <c r="O193" s="32">
        <v>38037</v>
      </c>
      <c r="P193" s="32">
        <v>38037</v>
      </c>
      <c r="Q193" s="37">
        <v>38018</v>
      </c>
      <c r="R193" s="33">
        <v>5.34</v>
      </c>
      <c r="S193" s="33">
        <v>5.18</v>
      </c>
      <c r="T193" s="30">
        <v>5.1931000000000003</v>
      </c>
      <c r="U193" s="31">
        <v>654600</v>
      </c>
      <c r="V193" s="30">
        <v>85</v>
      </c>
      <c r="W193" s="30">
        <v>28</v>
      </c>
    </row>
    <row r="194" spans="14:23" outlineLevel="2" x14ac:dyDescent="0.2">
      <c r="N194" s="29">
        <v>38037</v>
      </c>
      <c r="O194" s="29">
        <v>38038</v>
      </c>
      <c r="P194" s="29">
        <v>38040</v>
      </c>
      <c r="Q194" s="37">
        <v>38018</v>
      </c>
      <c r="R194" s="30">
        <v>5.2249999999999996</v>
      </c>
      <c r="S194" s="30">
        <v>5.165</v>
      </c>
      <c r="T194" s="33">
        <v>5.1043000000000003</v>
      </c>
      <c r="U194" s="34">
        <v>691200</v>
      </c>
      <c r="V194" s="33">
        <v>91</v>
      </c>
      <c r="W194" s="33">
        <v>27</v>
      </c>
    </row>
    <row r="195" spans="14:23" outlineLevel="2" x14ac:dyDescent="0.2">
      <c r="N195" s="32">
        <v>38040</v>
      </c>
      <c r="O195" s="32">
        <v>38041</v>
      </c>
      <c r="P195" s="32">
        <v>38041</v>
      </c>
      <c r="Q195" s="37">
        <v>38018</v>
      </c>
      <c r="R195" s="33">
        <v>5.16</v>
      </c>
      <c r="S195" s="33">
        <v>5.0650000000000004</v>
      </c>
      <c r="T195" s="30">
        <v>5.0793999999999997</v>
      </c>
      <c r="U195" s="31">
        <v>649000</v>
      </c>
      <c r="V195" s="30">
        <v>64</v>
      </c>
      <c r="W195" s="30">
        <v>23</v>
      </c>
    </row>
    <row r="196" spans="14:23" outlineLevel="2" x14ac:dyDescent="0.2">
      <c r="N196" s="29">
        <v>38041</v>
      </c>
      <c r="O196" s="29">
        <v>38042</v>
      </c>
      <c r="P196" s="29">
        <v>38042</v>
      </c>
      <c r="Q196" s="37">
        <v>38018</v>
      </c>
      <c r="R196" s="30">
        <v>5.1074999999999999</v>
      </c>
      <c r="S196" s="30">
        <v>5.05</v>
      </c>
      <c r="T196" s="33">
        <v>5.0960000000000001</v>
      </c>
      <c r="U196" s="34">
        <v>637200</v>
      </c>
      <c r="V196" s="33">
        <v>72</v>
      </c>
      <c r="W196" s="33">
        <v>28</v>
      </c>
    </row>
    <row r="197" spans="14:23" outlineLevel="2" x14ac:dyDescent="0.2">
      <c r="N197" s="32">
        <v>38042</v>
      </c>
      <c r="O197" s="32">
        <v>38043</v>
      </c>
      <c r="P197" s="32">
        <v>38043</v>
      </c>
      <c r="Q197" s="37">
        <v>38018</v>
      </c>
      <c r="R197" s="33">
        <v>5.19</v>
      </c>
      <c r="S197" s="33">
        <v>5.07</v>
      </c>
      <c r="T197" s="30">
        <v>5.1337999999999999</v>
      </c>
      <c r="U197" s="31">
        <v>479100</v>
      </c>
      <c r="V197" s="30">
        <v>47</v>
      </c>
      <c r="W197" s="30">
        <v>22</v>
      </c>
    </row>
    <row r="198" spans="14:23" outlineLevel="2" x14ac:dyDescent="0.2">
      <c r="N198" s="29">
        <v>38043</v>
      </c>
      <c r="O198" s="29">
        <v>38044</v>
      </c>
      <c r="P198" s="29">
        <v>38046</v>
      </c>
      <c r="Q198" s="37">
        <v>38018</v>
      </c>
      <c r="R198" s="30">
        <v>5.28</v>
      </c>
      <c r="S198" s="30">
        <v>5.0999999999999996</v>
      </c>
      <c r="T198" s="30">
        <f>SUBTOTAL(1,T179:T197)</f>
        <v>5.3982105263157889</v>
      </c>
      <c r="U198" s="31"/>
      <c r="V198" s="30"/>
      <c r="W198" s="30"/>
    </row>
    <row r="199" spans="14:23" ht="18.75" outlineLevel="2" x14ac:dyDescent="0.2">
      <c r="N199" s="29"/>
      <c r="O199" s="29"/>
      <c r="P199" s="29"/>
      <c r="Q199" s="38" t="s">
        <v>51</v>
      </c>
      <c r="R199" s="30"/>
      <c r="S199" s="30"/>
      <c r="T199" s="33">
        <v>5.274</v>
      </c>
      <c r="U199" s="34">
        <v>758500</v>
      </c>
      <c r="V199" s="33">
        <v>103</v>
      </c>
      <c r="W199" s="33">
        <v>28</v>
      </c>
    </row>
    <row r="200" spans="14:23" outlineLevel="2" x14ac:dyDescent="0.2">
      <c r="N200" s="32">
        <v>38044</v>
      </c>
      <c r="O200" s="32">
        <v>38047</v>
      </c>
      <c r="P200" s="32">
        <v>38047</v>
      </c>
      <c r="Q200" s="37">
        <v>38047</v>
      </c>
      <c r="R200" s="33">
        <v>5.33</v>
      </c>
      <c r="S200" s="33">
        <v>5.21</v>
      </c>
      <c r="T200" s="30">
        <v>5.1692999999999998</v>
      </c>
      <c r="U200" s="31">
        <v>518100</v>
      </c>
      <c r="V200" s="30">
        <v>56</v>
      </c>
      <c r="W200" s="30">
        <v>24</v>
      </c>
    </row>
    <row r="201" spans="14:23" outlineLevel="2" x14ac:dyDescent="0.2">
      <c r="N201" s="29">
        <v>38047</v>
      </c>
      <c r="O201" s="29">
        <v>38048</v>
      </c>
      <c r="P201" s="29">
        <v>38048</v>
      </c>
      <c r="Q201" s="37">
        <v>38047</v>
      </c>
      <c r="R201" s="30">
        <v>5.21</v>
      </c>
      <c r="S201" s="30">
        <v>5.14</v>
      </c>
      <c r="T201" s="33">
        <v>5.3704000000000001</v>
      </c>
      <c r="U201" s="34">
        <v>421000</v>
      </c>
      <c r="V201" s="33">
        <v>60</v>
      </c>
      <c r="W201" s="33">
        <v>25</v>
      </c>
    </row>
    <row r="202" spans="14:23" outlineLevel="2" x14ac:dyDescent="0.2">
      <c r="N202" s="32">
        <v>38048</v>
      </c>
      <c r="O202" s="32">
        <v>38049</v>
      </c>
      <c r="P202" s="32">
        <v>38049</v>
      </c>
      <c r="Q202" s="37">
        <v>38047</v>
      </c>
      <c r="R202" s="33">
        <v>5.42</v>
      </c>
      <c r="S202" s="33">
        <v>5.33</v>
      </c>
      <c r="T202" s="30">
        <v>5.3388</v>
      </c>
      <c r="U202" s="31">
        <v>478400</v>
      </c>
      <c r="V202" s="30">
        <v>57</v>
      </c>
      <c r="W202" s="30">
        <v>28</v>
      </c>
    </row>
    <row r="203" spans="14:23" outlineLevel="2" x14ac:dyDescent="0.2">
      <c r="N203" s="29">
        <v>38049</v>
      </c>
      <c r="O203" s="29">
        <v>38050</v>
      </c>
      <c r="P203" s="29">
        <v>38050</v>
      </c>
      <c r="Q203" s="37">
        <v>38047</v>
      </c>
      <c r="R203" s="30">
        <v>5.3849999999999998</v>
      </c>
      <c r="S203" s="30">
        <v>5.25</v>
      </c>
      <c r="T203" s="33">
        <v>5.1669999999999998</v>
      </c>
      <c r="U203" s="34">
        <v>579700</v>
      </c>
      <c r="V203" s="33">
        <v>75</v>
      </c>
      <c r="W203" s="33">
        <v>26</v>
      </c>
    </row>
    <row r="204" spans="14:23" outlineLevel="2" x14ac:dyDescent="0.2">
      <c r="N204" s="32">
        <v>38050</v>
      </c>
      <c r="O204" s="32">
        <v>38051</v>
      </c>
      <c r="P204" s="32">
        <v>38051</v>
      </c>
      <c r="Q204" s="37">
        <v>38047</v>
      </c>
      <c r="R204" s="33">
        <v>5.2050000000000001</v>
      </c>
      <c r="S204" s="33">
        <v>5.1100000000000003</v>
      </c>
      <c r="T204" s="30">
        <v>5.3174999999999999</v>
      </c>
      <c r="U204" s="31">
        <v>664800</v>
      </c>
      <c r="V204" s="30">
        <v>71</v>
      </c>
      <c r="W204" s="30">
        <v>27</v>
      </c>
    </row>
    <row r="205" spans="14:23" outlineLevel="2" x14ac:dyDescent="0.2">
      <c r="N205" s="29">
        <v>38051</v>
      </c>
      <c r="O205" s="29">
        <v>38052</v>
      </c>
      <c r="P205" s="29">
        <v>38054</v>
      </c>
      <c r="Q205" s="37">
        <v>38047</v>
      </c>
      <c r="R205" s="30">
        <v>5.44</v>
      </c>
      <c r="S205" s="30">
        <v>5.24</v>
      </c>
      <c r="T205" s="33">
        <v>5.4206000000000003</v>
      </c>
      <c r="U205" s="34">
        <v>518800</v>
      </c>
      <c r="V205" s="33">
        <v>71</v>
      </c>
      <c r="W205" s="33">
        <v>29</v>
      </c>
    </row>
    <row r="206" spans="14:23" outlineLevel="2" x14ac:dyDescent="0.2">
      <c r="N206" s="32">
        <v>38054</v>
      </c>
      <c r="O206" s="32">
        <v>38055</v>
      </c>
      <c r="P206" s="32">
        <v>38055</v>
      </c>
      <c r="Q206" s="37">
        <v>38047</v>
      </c>
      <c r="R206" s="33">
        <v>5.45</v>
      </c>
      <c r="S206" s="33">
        <v>5.3674999999999997</v>
      </c>
      <c r="T206" s="30">
        <v>5.3376000000000001</v>
      </c>
      <c r="U206" s="31">
        <v>280900</v>
      </c>
      <c r="V206" s="30">
        <v>36</v>
      </c>
      <c r="W206" s="30">
        <v>22</v>
      </c>
    </row>
    <row r="207" spans="14:23" outlineLevel="2" x14ac:dyDescent="0.2">
      <c r="N207" s="29">
        <v>38055</v>
      </c>
      <c r="O207" s="29">
        <v>38056</v>
      </c>
      <c r="P207" s="29">
        <v>38056</v>
      </c>
      <c r="Q207" s="37">
        <v>38047</v>
      </c>
      <c r="R207" s="30">
        <v>5.39</v>
      </c>
      <c r="S207" s="30">
        <v>5.3</v>
      </c>
      <c r="T207" s="33">
        <v>5.3319000000000001</v>
      </c>
      <c r="U207" s="34">
        <v>425900</v>
      </c>
      <c r="V207" s="33">
        <v>54</v>
      </c>
      <c r="W207" s="33">
        <v>26</v>
      </c>
    </row>
    <row r="208" spans="14:23" outlineLevel="2" x14ac:dyDescent="0.2">
      <c r="N208" s="32">
        <v>38056</v>
      </c>
      <c r="O208" s="32">
        <v>38057</v>
      </c>
      <c r="P208" s="32">
        <v>38057</v>
      </c>
      <c r="Q208" s="37">
        <v>38047</v>
      </c>
      <c r="R208" s="33">
        <v>5.3550000000000004</v>
      </c>
      <c r="S208" s="33">
        <v>5.29</v>
      </c>
      <c r="T208" s="30">
        <v>5.3311000000000002</v>
      </c>
      <c r="U208" s="31">
        <v>347700</v>
      </c>
      <c r="V208" s="30">
        <v>38</v>
      </c>
      <c r="W208" s="30">
        <v>23</v>
      </c>
    </row>
    <row r="209" spans="14:23" outlineLevel="2" x14ac:dyDescent="0.2">
      <c r="N209" s="29">
        <v>38057</v>
      </c>
      <c r="O209" s="29">
        <v>38058</v>
      </c>
      <c r="P209" s="29">
        <v>38058</v>
      </c>
      <c r="Q209" s="37">
        <v>38047</v>
      </c>
      <c r="R209" s="30">
        <v>5.35</v>
      </c>
      <c r="S209" s="30">
        <v>5.3049999999999997</v>
      </c>
      <c r="T209" s="33">
        <v>5.5236999999999998</v>
      </c>
      <c r="U209" s="34">
        <v>434000</v>
      </c>
      <c r="V209" s="33">
        <v>54</v>
      </c>
      <c r="W209" s="33">
        <v>26</v>
      </c>
    </row>
    <row r="210" spans="14:23" outlineLevel="2" x14ac:dyDescent="0.2">
      <c r="N210" s="32">
        <v>38058</v>
      </c>
      <c r="O210" s="32">
        <v>38059</v>
      </c>
      <c r="P210" s="32">
        <v>38061</v>
      </c>
      <c r="Q210" s="37">
        <v>38047</v>
      </c>
      <c r="R210" s="33">
        <v>5.55</v>
      </c>
      <c r="S210" s="33">
        <v>5.47</v>
      </c>
      <c r="T210" s="30">
        <v>5.5952999999999999</v>
      </c>
      <c r="U210" s="31">
        <v>509100</v>
      </c>
      <c r="V210" s="30">
        <v>60</v>
      </c>
      <c r="W210" s="30">
        <v>22</v>
      </c>
    </row>
    <row r="211" spans="14:23" outlineLevel="1" x14ac:dyDescent="0.2">
      <c r="N211" s="29">
        <v>38061</v>
      </c>
      <c r="O211" s="29">
        <v>38062</v>
      </c>
      <c r="P211" s="29">
        <v>38062</v>
      </c>
      <c r="Q211" s="37">
        <v>38047</v>
      </c>
      <c r="R211" s="30">
        <v>5.63</v>
      </c>
      <c r="S211" s="30">
        <v>5.57</v>
      </c>
      <c r="T211" s="33">
        <v>5.5990000000000002</v>
      </c>
      <c r="U211" s="34">
        <v>365600</v>
      </c>
      <c r="V211" s="33">
        <v>43</v>
      </c>
      <c r="W211" s="33">
        <v>22</v>
      </c>
    </row>
    <row r="212" spans="14:23" outlineLevel="2" x14ac:dyDescent="0.2">
      <c r="N212" s="32">
        <v>38062</v>
      </c>
      <c r="O212" s="32">
        <v>38063</v>
      </c>
      <c r="P212" s="32">
        <v>38063</v>
      </c>
      <c r="Q212" s="37">
        <v>38047</v>
      </c>
      <c r="R212" s="33">
        <v>5.62</v>
      </c>
      <c r="S212" s="33">
        <v>5.58</v>
      </c>
      <c r="T212" s="30">
        <v>5.6109</v>
      </c>
      <c r="U212" s="31">
        <v>381000</v>
      </c>
      <c r="V212" s="30">
        <v>45</v>
      </c>
      <c r="W212" s="30">
        <v>22</v>
      </c>
    </row>
    <row r="213" spans="14:23" outlineLevel="2" x14ac:dyDescent="0.2">
      <c r="N213" s="29">
        <v>38063</v>
      </c>
      <c r="O213" s="29">
        <v>38064</v>
      </c>
      <c r="P213" s="29">
        <v>38064</v>
      </c>
      <c r="Q213" s="37">
        <v>38047</v>
      </c>
      <c r="R213" s="30">
        <v>5.6449999999999996</v>
      </c>
      <c r="S213" s="30">
        <v>5.6</v>
      </c>
      <c r="T213" s="33">
        <v>5.6313000000000004</v>
      </c>
      <c r="U213" s="34">
        <v>471600</v>
      </c>
      <c r="V213" s="33">
        <v>62</v>
      </c>
      <c r="W213" s="33">
        <v>22</v>
      </c>
    </row>
    <row r="214" spans="14:23" outlineLevel="2" x14ac:dyDescent="0.2">
      <c r="N214" s="32">
        <v>38064</v>
      </c>
      <c r="O214" s="32">
        <v>38065</v>
      </c>
      <c r="P214" s="32">
        <v>38065</v>
      </c>
      <c r="Q214" s="37">
        <v>38047</v>
      </c>
      <c r="R214" s="33">
        <v>5.65</v>
      </c>
      <c r="S214" s="33">
        <v>5.6</v>
      </c>
      <c r="T214" s="30">
        <v>5.4858000000000002</v>
      </c>
      <c r="U214" s="31">
        <v>460500</v>
      </c>
      <c r="V214" s="30">
        <v>55</v>
      </c>
      <c r="W214" s="30">
        <v>21</v>
      </c>
    </row>
    <row r="215" spans="14:23" outlineLevel="2" x14ac:dyDescent="0.2">
      <c r="N215" s="29">
        <v>38065</v>
      </c>
      <c r="O215" s="29">
        <v>38066</v>
      </c>
      <c r="P215" s="29">
        <v>38068</v>
      </c>
      <c r="Q215" s="37">
        <v>38047</v>
      </c>
      <c r="R215" s="30">
        <v>5.53</v>
      </c>
      <c r="S215" s="30">
        <v>5.47</v>
      </c>
      <c r="T215" s="33">
        <v>5.4596</v>
      </c>
      <c r="U215" s="34">
        <v>433300</v>
      </c>
      <c r="V215" s="33">
        <v>48</v>
      </c>
      <c r="W215" s="33">
        <v>25</v>
      </c>
    </row>
    <row r="216" spans="14:23" outlineLevel="2" x14ac:dyDescent="0.2">
      <c r="N216" s="32">
        <v>38068</v>
      </c>
      <c r="O216" s="32">
        <v>38069</v>
      </c>
      <c r="P216" s="32">
        <v>38069</v>
      </c>
      <c r="Q216" s="37">
        <v>38047</v>
      </c>
      <c r="R216" s="33">
        <v>5.4749999999999996</v>
      </c>
      <c r="S216" s="33">
        <v>5.4249999999999998</v>
      </c>
      <c r="T216" s="30">
        <v>5.3592000000000004</v>
      </c>
      <c r="U216" s="31">
        <v>510500</v>
      </c>
      <c r="V216" s="30">
        <v>57</v>
      </c>
      <c r="W216" s="30">
        <v>22</v>
      </c>
    </row>
    <row r="217" spans="14:23" outlineLevel="2" x14ac:dyDescent="0.2">
      <c r="N217" s="29">
        <v>38069</v>
      </c>
      <c r="O217" s="29">
        <v>38070</v>
      </c>
      <c r="P217" s="29">
        <v>38070</v>
      </c>
      <c r="Q217" s="37">
        <v>38047</v>
      </c>
      <c r="R217" s="30">
        <v>5.3849999999999998</v>
      </c>
      <c r="S217" s="30">
        <v>5.34</v>
      </c>
      <c r="T217" s="33">
        <v>5.3479999999999999</v>
      </c>
      <c r="U217" s="34">
        <v>496200</v>
      </c>
      <c r="V217" s="33">
        <v>51</v>
      </c>
      <c r="W217" s="33">
        <v>24</v>
      </c>
    </row>
    <row r="218" spans="14:23" outlineLevel="2" x14ac:dyDescent="0.2">
      <c r="N218" s="32">
        <v>38070</v>
      </c>
      <c r="O218" s="32">
        <v>38071</v>
      </c>
      <c r="P218" s="32">
        <v>38071</v>
      </c>
      <c r="Q218" s="37">
        <v>38047</v>
      </c>
      <c r="R218" s="33">
        <v>5.37</v>
      </c>
      <c r="S218" s="33">
        <v>5.3</v>
      </c>
      <c r="T218" s="30">
        <v>5.2172999999999998</v>
      </c>
      <c r="U218" s="31">
        <v>481700</v>
      </c>
      <c r="V218" s="30">
        <v>55</v>
      </c>
      <c r="W218" s="30">
        <v>24</v>
      </c>
    </row>
    <row r="219" spans="14:23" outlineLevel="2" x14ac:dyDescent="0.2">
      <c r="N219" s="29">
        <v>38071</v>
      </c>
      <c r="O219" s="29">
        <v>38072</v>
      </c>
      <c r="P219" s="29">
        <v>38072</v>
      </c>
      <c r="Q219" s="37">
        <v>38047</v>
      </c>
      <c r="R219" s="30">
        <v>5.2649999999999997</v>
      </c>
      <c r="S219" s="30">
        <v>5.13</v>
      </c>
      <c r="T219" s="33">
        <v>5.1577000000000002</v>
      </c>
      <c r="U219" s="34">
        <v>467200</v>
      </c>
      <c r="V219" s="33">
        <v>55</v>
      </c>
      <c r="W219" s="33">
        <v>23</v>
      </c>
    </row>
    <row r="220" spans="14:23" outlineLevel="2" x14ac:dyDescent="0.2">
      <c r="N220" s="32">
        <v>38072</v>
      </c>
      <c r="O220" s="32">
        <v>38073</v>
      </c>
      <c r="P220" s="32">
        <v>38075</v>
      </c>
      <c r="Q220" s="37">
        <v>38047</v>
      </c>
      <c r="R220" s="33">
        <v>5.22</v>
      </c>
      <c r="S220" s="33">
        <v>5.13</v>
      </c>
      <c r="T220" s="30">
        <v>5.2523999999999997</v>
      </c>
      <c r="U220" s="31">
        <v>406700</v>
      </c>
      <c r="V220" s="30">
        <v>51</v>
      </c>
      <c r="W220" s="30">
        <v>23</v>
      </c>
    </row>
    <row r="221" spans="14:23" outlineLevel="2" x14ac:dyDescent="0.2">
      <c r="N221" s="29">
        <v>38075</v>
      </c>
      <c r="O221" s="29">
        <v>38076</v>
      </c>
      <c r="P221" s="29">
        <v>38076</v>
      </c>
      <c r="Q221" s="37">
        <v>38047</v>
      </c>
      <c r="R221" s="30">
        <v>5.2850000000000001</v>
      </c>
      <c r="S221" s="30">
        <v>5.2</v>
      </c>
      <c r="T221" s="33">
        <v>5.4038000000000004</v>
      </c>
      <c r="U221" s="34">
        <v>383000</v>
      </c>
      <c r="V221" s="33">
        <v>45</v>
      </c>
      <c r="W221" s="33">
        <v>24</v>
      </c>
    </row>
    <row r="222" spans="14:23" outlineLevel="2" x14ac:dyDescent="0.2">
      <c r="N222" s="32">
        <v>38076</v>
      </c>
      <c r="O222" s="32">
        <v>38077</v>
      </c>
      <c r="P222" s="32">
        <v>38077</v>
      </c>
      <c r="Q222" s="37">
        <v>38047</v>
      </c>
      <c r="R222" s="33">
        <v>5.5449999999999999</v>
      </c>
      <c r="S222" s="33">
        <v>5.3550000000000004</v>
      </c>
      <c r="T222" s="33">
        <f>SUBTOTAL(1,T199:T221)</f>
        <v>5.3783565217391294</v>
      </c>
      <c r="U222" s="34"/>
      <c r="V222" s="33"/>
      <c r="W222" s="33"/>
    </row>
    <row r="223" spans="14:23" ht="18.75" outlineLevel="2" x14ac:dyDescent="0.2">
      <c r="N223" s="32"/>
      <c r="O223" s="32"/>
      <c r="P223" s="32"/>
      <c r="Q223" s="38" t="s">
        <v>52</v>
      </c>
      <c r="R223" s="33"/>
      <c r="S223" s="33"/>
      <c r="T223" s="30">
        <v>5.6291000000000002</v>
      </c>
      <c r="U223" s="31">
        <v>928600</v>
      </c>
      <c r="V223" s="30">
        <v>95</v>
      </c>
      <c r="W223" s="30">
        <v>31</v>
      </c>
    </row>
    <row r="224" spans="14:23" outlineLevel="2" x14ac:dyDescent="0.2">
      <c r="N224" s="29">
        <v>38077</v>
      </c>
      <c r="O224" s="29">
        <v>38078</v>
      </c>
      <c r="P224" s="29">
        <v>38078</v>
      </c>
      <c r="Q224" s="37">
        <v>38078</v>
      </c>
      <c r="R224" s="30">
        <v>5.7424999999999997</v>
      </c>
      <c r="S224" s="30">
        <v>5.5949999999999998</v>
      </c>
      <c r="T224" s="33">
        <v>5.8155000000000001</v>
      </c>
      <c r="U224" s="34">
        <v>706300</v>
      </c>
      <c r="V224" s="33">
        <v>89</v>
      </c>
      <c r="W224" s="33">
        <v>31</v>
      </c>
    </row>
    <row r="225" spans="14:23" outlineLevel="2" x14ac:dyDescent="0.2">
      <c r="N225" s="32">
        <v>38078</v>
      </c>
      <c r="O225" s="32">
        <v>38079</v>
      </c>
      <c r="P225" s="32">
        <v>38079</v>
      </c>
      <c r="Q225" s="37">
        <v>38078</v>
      </c>
      <c r="R225" s="33">
        <v>5.88</v>
      </c>
      <c r="S225" s="33">
        <v>5.78</v>
      </c>
      <c r="T225" s="30">
        <v>5.6909999999999998</v>
      </c>
      <c r="U225" s="31">
        <v>820500</v>
      </c>
      <c r="V225" s="30">
        <v>92</v>
      </c>
      <c r="W225" s="30">
        <v>25</v>
      </c>
    </row>
    <row r="226" spans="14:23" outlineLevel="2" x14ac:dyDescent="0.2">
      <c r="N226" s="29">
        <v>38079</v>
      </c>
      <c r="O226" s="29">
        <v>38080</v>
      </c>
      <c r="P226" s="29">
        <v>38082</v>
      </c>
      <c r="Q226" s="37">
        <v>38078</v>
      </c>
      <c r="R226" s="30">
        <v>5.8</v>
      </c>
      <c r="S226" s="30">
        <v>5.66</v>
      </c>
      <c r="T226" s="33">
        <v>5.8071000000000002</v>
      </c>
      <c r="U226" s="34">
        <v>839600</v>
      </c>
      <c r="V226" s="33">
        <v>90</v>
      </c>
      <c r="W226" s="33">
        <v>34</v>
      </c>
    </row>
    <row r="227" spans="14:23" outlineLevel="2" x14ac:dyDescent="0.2">
      <c r="N227" s="32">
        <v>38082</v>
      </c>
      <c r="O227" s="32">
        <v>38083</v>
      </c>
      <c r="P227" s="32">
        <v>38083</v>
      </c>
      <c r="Q227" s="37">
        <v>38078</v>
      </c>
      <c r="R227" s="33">
        <v>5.9</v>
      </c>
      <c r="S227" s="33">
        <v>5.78</v>
      </c>
      <c r="T227" s="30">
        <v>5.6997999999999998</v>
      </c>
      <c r="U227" s="31">
        <v>774300</v>
      </c>
      <c r="V227" s="30">
        <v>94</v>
      </c>
      <c r="W227" s="30">
        <v>38</v>
      </c>
    </row>
    <row r="228" spans="14:23" outlineLevel="2" x14ac:dyDescent="0.2">
      <c r="N228" s="29">
        <v>38083</v>
      </c>
      <c r="O228" s="29">
        <v>38084</v>
      </c>
      <c r="P228" s="29">
        <v>38084</v>
      </c>
      <c r="Q228" s="37">
        <v>38078</v>
      </c>
      <c r="R228" s="30">
        <v>5.74</v>
      </c>
      <c r="S228" s="30">
        <v>5.6775000000000002</v>
      </c>
      <c r="T228" s="33">
        <v>5.7568999999999999</v>
      </c>
      <c r="U228" s="34">
        <v>711900</v>
      </c>
      <c r="V228" s="33">
        <v>66</v>
      </c>
      <c r="W228" s="33">
        <v>30</v>
      </c>
    </row>
    <row r="229" spans="14:23" outlineLevel="2" x14ac:dyDescent="0.2">
      <c r="N229" s="32">
        <v>38084</v>
      </c>
      <c r="O229" s="32">
        <v>38085</v>
      </c>
      <c r="P229" s="32">
        <v>38085</v>
      </c>
      <c r="Q229" s="37">
        <v>38078</v>
      </c>
      <c r="R229" s="33">
        <v>5.8</v>
      </c>
      <c r="S229" s="33">
        <v>5.73</v>
      </c>
      <c r="T229" s="30">
        <v>5.8448000000000002</v>
      </c>
      <c r="U229" s="31">
        <v>619700</v>
      </c>
      <c r="V229" s="30">
        <v>62</v>
      </c>
      <c r="W229" s="30">
        <v>31</v>
      </c>
    </row>
    <row r="230" spans="14:23" outlineLevel="2" x14ac:dyDescent="0.2">
      <c r="N230" s="29">
        <v>38085</v>
      </c>
      <c r="O230" s="29">
        <v>38086</v>
      </c>
      <c r="P230" s="29">
        <v>38089</v>
      </c>
      <c r="Q230" s="37">
        <v>38078</v>
      </c>
      <c r="R230" s="30">
        <v>5.86</v>
      </c>
      <c r="S230" s="30">
        <v>5.8</v>
      </c>
      <c r="T230" s="33">
        <v>5.8535000000000004</v>
      </c>
      <c r="U230" s="34">
        <v>651200</v>
      </c>
      <c r="V230" s="33">
        <v>75</v>
      </c>
      <c r="W230" s="33">
        <v>33</v>
      </c>
    </row>
    <row r="231" spans="14:23" outlineLevel="2" x14ac:dyDescent="0.2">
      <c r="N231" s="32">
        <v>38089</v>
      </c>
      <c r="O231" s="32">
        <v>38090</v>
      </c>
      <c r="P231" s="32">
        <v>38090</v>
      </c>
      <c r="Q231" s="37">
        <v>38078</v>
      </c>
      <c r="R231" s="33">
        <v>5.91</v>
      </c>
      <c r="S231" s="33">
        <v>5.84</v>
      </c>
      <c r="T231" s="30">
        <v>5.9191000000000003</v>
      </c>
      <c r="U231" s="31">
        <v>626500</v>
      </c>
      <c r="V231" s="30">
        <v>72</v>
      </c>
      <c r="W231" s="30">
        <v>34</v>
      </c>
    </row>
    <row r="232" spans="14:23" outlineLevel="1" x14ac:dyDescent="0.2">
      <c r="N232" s="29">
        <v>38090</v>
      </c>
      <c r="O232" s="29">
        <v>38091</v>
      </c>
      <c r="P232" s="29">
        <v>38091</v>
      </c>
      <c r="Q232" s="37">
        <v>38078</v>
      </c>
      <c r="R232" s="30">
        <v>5.9375</v>
      </c>
      <c r="S232" s="30">
        <v>5.86</v>
      </c>
      <c r="T232" s="33">
        <v>5.7263000000000002</v>
      </c>
      <c r="U232" s="34">
        <v>763800</v>
      </c>
      <c r="V232" s="33">
        <v>84</v>
      </c>
      <c r="W232" s="33">
        <v>31</v>
      </c>
    </row>
    <row r="233" spans="14:23" outlineLevel="2" x14ac:dyDescent="0.2">
      <c r="N233" s="32">
        <v>38091</v>
      </c>
      <c r="O233" s="32">
        <v>38092</v>
      </c>
      <c r="P233" s="32">
        <v>38092</v>
      </c>
      <c r="Q233" s="37">
        <v>38078</v>
      </c>
      <c r="R233" s="33">
        <v>5.75</v>
      </c>
      <c r="S233" s="33">
        <v>5.7</v>
      </c>
      <c r="T233" s="30">
        <v>5.681</v>
      </c>
      <c r="U233" s="31">
        <v>755400</v>
      </c>
      <c r="V233" s="30">
        <v>82</v>
      </c>
      <c r="W233" s="30">
        <v>32</v>
      </c>
    </row>
    <row r="234" spans="14:23" outlineLevel="2" x14ac:dyDescent="0.2">
      <c r="N234" s="29">
        <v>38092</v>
      </c>
      <c r="O234" s="29">
        <v>38093</v>
      </c>
      <c r="P234" s="29">
        <v>38093</v>
      </c>
      <c r="Q234" s="37">
        <v>38078</v>
      </c>
      <c r="R234" s="30">
        <v>5.7</v>
      </c>
      <c r="S234" s="30">
        <v>5.58</v>
      </c>
      <c r="T234" s="33">
        <v>5.6249000000000002</v>
      </c>
      <c r="U234" s="34">
        <v>798700</v>
      </c>
      <c r="V234" s="33">
        <v>92</v>
      </c>
      <c r="W234" s="33">
        <v>28</v>
      </c>
    </row>
    <row r="235" spans="14:23" outlineLevel="2" x14ac:dyDescent="0.2">
      <c r="N235" s="32">
        <v>38093</v>
      </c>
      <c r="O235" s="32">
        <v>38094</v>
      </c>
      <c r="P235" s="32">
        <v>38096</v>
      </c>
      <c r="Q235" s="37">
        <v>38078</v>
      </c>
      <c r="R235" s="33">
        <v>5.665</v>
      </c>
      <c r="S235" s="33">
        <v>5.54</v>
      </c>
      <c r="T235" s="30">
        <v>5.5670999999999999</v>
      </c>
      <c r="U235" s="31">
        <v>689400</v>
      </c>
      <c r="V235" s="30">
        <v>78</v>
      </c>
      <c r="W235" s="30">
        <v>29</v>
      </c>
    </row>
    <row r="236" spans="14:23" outlineLevel="2" x14ac:dyDescent="0.2">
      <c r="N236" s="29">
        <v>38096</v>
      </c>
      <c r="O236" s="29">
        <v>38097</v>
      </c>
      <c r="P236" s="29">
        <v>38097</v>
      </c>
      <c r="Q236" s="37">
        <v>38078</v>
      </c>
      <c r="R236" s="30">
        <v>5.6449999999999996</v>
      </c>
      <c r="S236" s="30">
        <v>5.5449999999999999</v>
      </c>
      <c r="T236" s="33">
        <v>5.4600999999999997</v>
      </c>
      <c r="U236" s="34">
        <v>788400</v>
      </c>
      <c r="V236" s="33">
        <v>87</v>
      </c>
      <c r="W236" s="33">
        <v>28</v>
      </c>
    </row>
    <row r="237" spans="14:23" outlineLevel="2" x14ac:dyDescent="0.2">
      <c r="N237" s="32">
        <v>38097</v>
      </c>
      <c r="O237" s="32">
        <v>38098</v>
      </c>
      <c r="P237" s="32">
        <v>38098</v>
      </c>
      <c r="Q237" s="37">
        <v>38078</v>
      </c>
      <c r="R237" s="33">
        <v>5.54</v>
      </c>
      <c r="S237" s="33">
        <v>5.4249999999999998</v>
      </c>
      <c r="T237" s="30">
        <v>5.5221</v>
      </c>
      <c r="U237" s="31">
        <v>740100</v>
      </c>
      <c r="V237" s="30">
        <v>79</v>
      </c>
      <c r="W237" s="30">
        <v>30</v>
      </c>
    </row>
    <row r="238" spans="14:23" outlineLevel="2" x14ac:dyDescent="0.2">
      <c r="N238" s="29">
        <v>38098</v>
      </c>
      <c r="O238" s="29">
        <v>38099</v>
      </c>
      <c r="P238" s="29">
        <v>38099</v>
      </c>
      <c r="Q238" s="37">
        <v>38078</v>
      </c>
      <c r="R238" s="30">
        <v>5.55</v>
      </c>
      <c r="S238" s="30">
        <v>5.49</v>
      </c>
      <c r="T238" s="33">
        <v>5.5869999999999997</v>
      </c>
      <c r="U238" s="34">
        <v>716800</v>
      </c>
      <c r="V238" s="33">
        <v>73</v>
      </c>
      <c r="W238" s="33">
        <v>31</v>
      </c>
    </row>
    <row r="239" spans="14:23" outlineLevel="2" x14ac:dyDescent="0.2">
      <c r="N239" s="32">
        <v>38099</v>
      </c>
      <c r="O239" s="32">
        <v>38100</v>
      </c>
      <c r="P239" s="32">
        <v>38100</v>
      </c>
      <c r="Q239" s="37">
        <v>38078</v>
      </c>
      <c r="R239" s="33">
        <v>5.6</v>
      </c>
      <c r="S239" s="33">
        <v>5.5350000000000001</v>
      </c>
      <c r="T239" s="30">
        <v>5.5324999999999998</v>
      </c>
      <c r="U239" s="31">
        <v>694400</v>
      </c>
      <c r="V239" s="30">
        <v>71</v>
      </c>
      <c r="W239" s="30">
        <v>26</v>
      </c>
    </row>
    <row r="240" spans="14:23" outlineLevel="2" x14ac:dyDescent="0.2">
      <c r="N240" s="29">
        <v>38100</v>
      </c>
      <c r="O240" s="29">
        <v>38101</v>
      </c>
      <c r="P240" s="29">
        <v>38103</v>
      </c>
      <c r="Q240" s="37">
        <v>38078</v>
      </c>
      <c r="R240" s="30">
        <v>5.57</v>
      </c>
      <c r="S240" s="30">
        <v>5.51</v>
      </c>
      <c r="T240" s="33">
        <v>5.5956000000000001</v>
      </c>
      <c r="U240" s="34">
        <v>780200</v>
      </c>
      <c r="V240" s="33">
        <v>76</v>
      </c>
      <c r="W240" s="33">
        <v>31</v>
      </c>
    </row>
    <row r="241" spans="14:23" outlineLevel="2" x14ac:dyDescent="0.2">
      <c r="N241" s="32">
        <v>38103</v>
      </c>
      <c r="O241" s="32">
        <v>38104</v>
      </c>
      <c r="P241" s="32">
        <v>38104</v>
      </c>
      <c r="Q241" s="37">
        <v>38078</v>
      </c>
      <c r="R241" s="33">
        <v>5.66</v>
      </c>
      <c r="S241" s="33">
        <v>5.56</v>
      </c>
      <c r="T241" s="30">
        <v>5.8102999999999998</v>
      </c>
      <c r="U241" s="31">
        <v>765500</v>
      </c>
      <c r="V241" s="30">
        <v>70</v>
      </c>
      <c r="W241" s="30">
        <v>29</v>
      </c>
    </row>
    <row r="242" spans="14:23" outlineLevel="2" x14ac:dyDescent="0.2">
      <c r="N242" s="29">
        <v>38104</v>
      </c>
      <c r="O242" s="29">
        <v>38105</v>
      </c>
      <c r="P242" s="29">
        <v>38105</v>
      </c>
      <c r="Q242" s="37">
        <v>38078</v>
      </c>
      <c r="R242" s="30">
        <v>5.82</v>
      </c>
      <c r="S242" s="30">
        <v>5.79</v>
      </c>
      <c r="T242" s="33">
        <v>5.8019999999999996</v>
      </c>
      <c r="U242" s="34">
        <v>566900</v>
      </c>
      <c r="V242" s="33">
        <v>74</v>
      </c>
      <c r="W242" s="33">
        <v>29</v>
      </c>
    </row>
    <row r="243" spans="14:23" outlineLevel="2" x14ac:dyDescent="0.2">
      <c r="N243" s="32">
        <v>38105</v>
      </c>
      <c r="O243" s="32">
        <v>38106</v>
      </c>
      <c r="P243" s="32">
        <v>38106</v>
      </c>
      <c r="Q243" s="37">
        <v>38078</v>
      </c>
      <c r="R243" s="33">
        <v>5.85</v>
      </c>
      <c r="S243" s="33">
        <v>5.72</v>
      </c>
      <c r="T243" s="30">
        <v>5.7827999999999999</v>
      </c>
      <c r="U243" s="31">
        <v>713400</v>
      </c>
      <c r="V243" s="30">
        <v>72</v>
      </c>
      <c r="W243" s="30">
        <v>26</v>
      </c>
    </row>
    <row r="244" spans="14:23" outlineLevel="2" x14ac:dyDescent="0.2">
      <c r="N244" s="29">
        <v>38106</v>
      </c>
      <c r="O244" s="29">
        <v>38107</v>
      </c>
      <c r="P244" s="29">
        <v>38107</v>
      </c>
      <c r="Q244" s="37">
        <v>38078</v>
      </c>
      <c r="R244" s="30">
        <v>5.87</v>
      </c>
      <c r="S244" s="30">
        <v>5.67</v>
      </c>
      <c r="T244" s="30">
        <f>SUBTOTAL(1,T223:T243)</f>
        <v>5.7004047619047622</v>
      </c>
      <c r="U244" s="31"/>
      <c r="V244" s="30"/>
      <c r="W244" s="30"/>
    </row>
    <row r="245" spans="14:23" ht="18.75" outlineLevel="2" x14ac:dyDescent="0.2">
      <c r="N245" s="29"/>
      <c r="O245" s="29"/>
      <c r="P245" s="29"/>
      <c r="Q245" s="38" t="s">
        <v>53</v>
      </c>
      <c r="R245" s="30"/>
      <c r="S245" s="30"/>
      <c r="T245" s="33">
        <v>5.806</v>
      </c>
      <c r="U245" s="34">
        <v>767800</v>
      </c>
      <c r="V245" s="33">
        <v>53</v>
      </c>
      <c r="W245" s="33">
        <v>28</v>
      </c>
    </row>
    <row r="246" spans="14:23" outlineLevel="2" x14ac:dyDescent="0.2">
      <c r="N246" s="32">
        <v>38107</v>
      </c>
      <c r="O246" s="32">
        <v>38108</v>
      </c>
      <c r="P246" s="32">
        <v>38110</v>
      </c>
      <c r="Q246" s="37">
        <v>38108</v>
      </c>
      <c r="R246" s="33">
        <v>5.84</v>
      </c>
      <c r="S246" s="33">
        <v>5.75</v>
      </c>
      <c r="T246" s="30">
        <v>5.7991999999999999</v>
      </c>
      <c r="U246" s="31">
        <v>760000</v>
      </c>
      <c r="V246" s="30">
        <v>84</v>
      </c>
      <c r="W246" s="30">
        <v>33</v>
      </c>
    </row>
    <row r="247" spans="14:23" outlineLevel="2" x14ac:dyDescent="0.2">
      <c r="N247" s="29">
        <v>38110</v>
      </c>
      <c r="O247" s="29">
        <v>38111</v>
      </c>
      <c r="P247" s="29">
        <v>38111</v>
      </c>
      <c r="Q247" s="37">
        <v>38108</v>
      </c>
      <c r="R247" s="30">
        <v>5.85</v>
      </c>
      <c r="S247" s="30">
        <v>5.77</v>
      </c>
      <c r="T247" s="33">
        <v>6.2061000000000002</v>
      </c>
      <c r="U247" s="34">
        <v>1034700</v>
      </c>
      <c r="V247" s="33">
        <v>83</v>
      </c>
      <c r="W247" s="33">
        <v>33</v>
      </c>
    </row>
    <row r="248" spans="14:23" outlineLevel="2" x14ac:dyDescent="0.2">
      <c r="N248" s="32">
        <v>38111</v>
      </c>
      <c r="O248" s="32">
        <v>38112</v>
      </c>
      <c r="P248" s="32">
        <v>38112</v>
      </c>
      <c r="Q248" s="37">
        <v>38108</v>
      </c>
      <c r="R248" s="33">
        <v>6.23</v>
      </c>
      <c r="S248" s="33">
        <v>6.18</v>
      </c>
      <c r="T248" s="30">
        <v>6.0862999999999996</v>
      </c>
      <c r="U248" s="31">
        <v>820100</v>
      </c>
      <c r="V248" s="30">
        <v>77</v>
      </c>
      <c r="W248" s="30">
        <v>31</v>
      </c>
    </row>
    <row r="249" spans="14:23" outlineLevel="2" x14ac:dyDescent="0.2">
      <c r="N249" s="29">
        <v>38112</v>
      </c>
      <c r="O249" s="29">
        <v>38113</v>
      </c>
      <c r="P249" s="29">
        <v>38113</v>
      </c>
      <c r="Q249" s="37">
        <v>38108</v>
      </c>
      <c r="R249" s="30">
        <v>6.1574999999999998</v>
      </c>
      <c r="S249" s="30">
        <v>6.05</v>
      </c>
      <c r="T249" s="33">
        <v>6.2229999999999999</v>
      </c>
      <c r="U249" s="34">
        <v>877600</v>
      </c>
      <c r="V249" s="33">
        <v>70</v>
      </c>
      <c r="W249" s="33">
        <v>30</v>
      </c>
    </row>
    <row r="250" spans="14:23" outlineLevel="2" x14ac:dyDescent="0.2">
      <c r="N250" s="32">
        <v>38113</v>
      </c>
      <c r="O250" s="32">
        <v>38114</v>
      </c>
      <c r="P250" s="32">
        <v>38114</v>
      </c>
      <c r="Q250" s="37">
        <v>38108</v>
      </c>
      <c r="R250" s="33">
        <v>6.24</v>
      </c>
      <c r="S250" s="33">
        <v>6.17</v>
      </c>
      <c r="T250" s="30">
        <v>6.1807999999999996</v>
      </c>
      <c r="U250" s="31">
        <v>616900</v>
      </c>
      <c r="V250" s="30">
        <v>50</v>
      </c>
      <c r="W250" s="30">
        <v>29</v>
      </c>
    </row>
    <row r="251" spans="14:23" outlineLevel="2" x14ac:dyDescent="0.2">
      <c r="N251" s="29">
        <v>38114</v>
      </c>
      <c r="O251" s="29">
        <v>38115</v>
      </c>
      <c r="P251" s="29">
        <v>38117</v>
      </c>
      <c r="Q251" s="37">
        <v>38108</v>
      </c>
      <c r="R251" s="30">
        <v>6.25</v>
      </c>
      <c r="S251" s="30">
        <v>6.1624999999999996</v>
      </c>
      <c r="T251" s="33">
        <v>6.1349</v>
      </c>
      <c r="U251" s="34">
        <v>755500</v>
      </c>
      <c r="V251" s="33">
        <v>93</v>
      </c>
      <c r="W251" s="33">
        <v>29</v>
      </c>
    </row>
    <row r="252" spans="14:23" outlineLevel="2" x14ac:dyDescent="0.2">
      <c r="N252" s="32">
        <v>38117</v>
      </c>
      <c r="O252" s="32">
        <v>38118</v>
      </c>
      <c r="P252" s="32">
        <v>38118</v>
      </c>
      <c r="Q252" s="37">
        <v>38108</v>
      </c>
      <c r="R252" s="33">
        <v>6.2249999999999996</v>
      </c>
      <c r="S252" s="33">
        <v>6.09</v>
      </c>
      <c r="T252" s="30">
        <v>6.2381000000000002</v>
      </c>
      <c r="U252" s="31">
        <v>783900</v>
      </c>
      <c r="V252" s="30">
        <v>67</v>
      </c>
      <c r="W252" s="30">
        <v>33</v>
      </c>
    </row>
    <row r="253" spans="14:23" outlineLevel="2" x14ac:dyDescent="0.2">
      <c r="N253" s="29">
        <v>38118</v>
      </c>
      <c r="O253" s="29">
        <v>38119</v>
      </c>
      <c r="P253" s="29">
        <v>38119</v>
      </c>
      <c r="Q253" s="37">
        <v>38108</v>
      </c>
      <c r="R253" s="30">
        <v>6.2549999999999999</v>
      </c>
      <c r="S253" s="30">
        <v>6.1349999999999998</v>
      </c>
      <c r="T253" s="33">
        <v>6.4069000000000003</v>
      </c>
      <c r="U253" s="34">
        <v>832400</v>
      </c>
      <c r="V253" s="33">
        <v>76</v>
      </c>
      <c r="W253" s="33">
        <v>29</v>
      </c>
    </row>
    <row r="254" spans="14:23" outlineLevel="1" x14ac:dyDescent="0.2">
      <c r="N254" s="32">
        <v>38119</v>
      </c>
      <c r="O254" s="32">
        <v>38120</v>
      </c>
      <c r="P254" s="32">
        <v>38120</v>
      </c>
      <c r="Q254" s="37">
        <v>38108</v>
      </c>
      <c r="R254" s="33">
        <v>6.5</v>
      </c>
      <c r="S254" s="33">
        <v>6.37</v>
      </c>
      <c r="T254" s="30">
        <v>6.4188999999999998</v>
      </c>
      <c r="U254" s="31">
        <v>696100</v>
      </c>
      <c r="V254" s="30">
        <v>64</v>
      </c>
      <c r="W254" s="30">
        <v>26</v>
      </c>
    </row>
    <row r="255" spans="14:23" outlineLevel="2" x14ac:dyDescent="0.2">
      <c r="N255" s="29">
        <v>38120</v>
      </c>
      <c r="O255" s="29">
        <v>38121</v>
      </c>
      <c r="P255" s="29">
        <v>38121</v>
      </c>
      <c r="Q255" s="37">
        <v>38108</v>
      </c>
      <c r="R255" s="30">
        <v>6.44</v>
      </c>
      <c r="S255" s="30">
        <v>6.37</v>
      </c>
      <c r="T255" s="33">
        <v>6.4301000000000004</v>
      </c>
      <c r="U255" s="34">
        <v>609600</v>
      </c>
      <c r="V255" s="33">
        <v>55</v>
      </c>
      <c r="W255" s="33">
        <v>29</v>
      </c>
    </row>
    <row r="256" spans="14:23" outlineLevel="2" x14ac:dyDescent="0.2">
      <c r="N256" s="32">
        <v>38121</v>
      </c>
      <c r="O256" s="32">
        <v>38122</v>
      </c>
      <c r="P256" s="32">
        <v>38124</v>
      </c>
      <c r="Q256" s="37">
        <v>38108</v>
      </c>
      <c r="R256" s="33">
        <v>6.48</v>
      </c>
      <c r="S256" s="33">
        <v>6.3650000000000002</v>
      </c>
      <c r="T256" s="30">
        <v>6.4070999999999998</v>
      </c>
      <c r="U256" s="31">
        <v>780300</v>
      </c>
      <c r="V256" s="30">
        <v>80</v>
      </c>
      <c r="W256" s="30">
        <v>30</v>
      </c>
    </row>
    <row r="257" spans="14:23" outlineLevel="2" x14ac:dyDescent="0.2">
      <c r="N257" s="29">
        <v>38124</v>
      </c>
      <c r="O257" s="29">
        <v>38125</v>
      </c>
      <c r="P257" s="29">
        <v>38125</v>
      </c>
      <c r="Q257" s="37">
        <v>38108</v>
      </c>
      <c r="R257" s="30">
        <v>6.44</v>
      </c>
      <c r="S257" s="30">
        <v>6.31</v>
      </c>
      <c r="T257" s="33">
        <v>6.2763</v>
      </c>
      <c r="U257" s="34">
        <v>924000</v>
      </c>
      <c r="V257" s="33">
        <v>98</v>
      </c>
      <c r="W257" s="33">
        <v>34</v>
      </c>
    </row>
    <row r="258" spans="14:23" outlineLevel="2" x14ac:dyDescent="0.2">
      <c r="N258" s="32">
        <v>38125</v>
      </c>
      <c r="O258" s="32">
        <v>38126</v>
      </c>
      <c r="P258" s="32">
        <v>38126</v>
      </c>
      <c r="Q258" s="37">
        <v>38108</v>
      </c>
      <c r="R258" s="33">
        <v>6.3</v>
      </c>
      <c r="S258" s="33">
        <v>6.26</v>
      </c>
      <c r="T258" s="30">
        <v>6.1786000000000003</v>
      </c>
      <c r="U258" s="31">
        <v>743500</v>
      </c>
      <c r="V258" s="30">
        <v>61</v>
      </c>
      <c r="W258" s="30">
        <v>29</v>
      </c>
    </row>
    <row r="259" spans="14:23" outlineLevel="2" x14ac:dyDescent="0.2">
      <c r="N259" s="29">
        <v>38126</v>
      </c>
      <c r="O259" s="29">
        <v>38127</v>
      </c>
      <c r="P259" s="29">
        <v>38127</v>
      </c>
      <c r="Q259" s="37">
        <v>38108</v>
      </c>
      <c r="R259" s="30">
        <v>6.27</v>
      </c>
      <c r="S259" s="30">
        <v>6.13</v>
      </c>
      <c r="T259" s="33">
        <v>6.4439000000000002</v>
      </c>
      <c r="U259" s="34">
        <v>677600</v>
      </c>
      <c r="V259" s="33">
        <v>58</v>
      </c>
      <c r="W259" s="33">
        <v>26</v>
      </c>
    </row>
    <row r="260" spans="14:23" outlineLevel="2" x14ac:dyDescent="0.2">
      <c r="N260" s="32">
        <v>38127</v>
      </c>
      <c r="O260" s="32">
        <v>38128</v>
      </c>
      <c r="P260" s="32">
        <v>38128</v>
      </c>
      <c r="Q260" s="37">
        <v>38108</v>
      </c>
      <c r="R260" s="33">
        <v>6.47</v>
      </c>
      <c r="S260" s="33">
        <v>6.4</v>
      </c>
      <c r="T260" s="30">
        <v>6.3451000000000004</v>
      </c>
      <c r="U260" s="31">
        <v>581200</v>
      </c>
      <c r="V260" s="30">
        <v>69</v>
      </c>
      <c r="W260" s="30">
        <v>28</v>
      </c>
    </row>
    <row r="261" spans="14:23" outlineLevel="2" x14ac:dyDescent="0.2">
      <c r="N261" s="29">
        <v>38128</v>
      </c>
      <c r="O261" s="29">
        <v>38129</v>
      </c>
      <c r="P261" s="29">
        <v>38131</v>
      </c>
      <c r="Q261" s="37">
        <v>38108</v>
      </c>
      <c r="R261" s="30">
        <v>6.36</v>
      </c>
      <c r="S261" s="30">
        <v>6.2925000000000004</v>
      </c>
      <c r="T261" s="33">
        <v>6.4812000000000003</v>
      </c>
      <c r="U261" s="34">
        <v>646700</v>
      </c>
      <c r="V261" s="33">
        <v>53</v>
      </c>
      <c r="W261" s="33">
        <v>25</v>
      </c>
    </row>
    <row r="262" spans="14:23" outlineLevel="2" x14ac:dyDescent="0.2">
      <c r="N262" s="32">
        <v>38131</v>
      </c>
      <c r="O262" s="32">
        <v>38132</v>
      </c>
      <c r="P262" s="32">
        <v>38132</v>
      </c>
      <c r="Q262" s="37">
        <v>38108</v>
      </c>
      <c r="R262" s="33">
        <v>6.77</v>
      </c>
      <c r="S262" s="33">
        <v>6.39</v>
      </c>
      <c r="T262" s="30">
        <v>6.7305999999999999</v>
      </c>
      <c r="U262" s="31">
        <v>478000</v>
      </c>
      <c r="V262" s="30">
        <v>46</v>
      </c>
      <c r="W262" s="30">
        <v>24</v>
      </c>
    </row>
    <row r="263" spans="14:23" outlineLevel="2" x14ac:dyDescent="0.2">
      <c r="N263" s="29">
        <v>38132</v>
      </c>
      <c r="O263" s="29">
        <v>38133</v>
      </c>
      <c r="P263" s="29">
        <v>38133</v>
      </c>
      <c r="Q263" s="37">
        <v>38108</v>
      </c>
      <c r="R263" s="30">
        <v>6.78</v>
      </c>
      <c r="S263" s="30">
        <v>6.63</v>
      </c>
      <c r="T263" s="33">
        <v>6.6980000000000004</v>
      </c>
      <c r="U263" s="34">
        <v>510200</v>
      </c>
      <c r="V263" s="33">
        <v>53</v>
      </c>
      <c r="W263" s="33">
        <v>26</v>
      </c>
    </row>
    <row r="264" spans="14:23" outlineLevel="2" x14ac:dyDescent="0.2">
      <c r="N264" s="32">
        <v>38133</v>
      </c>
      <c r="O264" s="32">
        <v>38134</v>
      </c>
      <c r="P264" s="32">
        <v>38134</v>
      </c>
      <c r="Q264" s="37">
        <v>38108</v>
      </c>
      <c r="R264" s="33">
        <v>6.73</v>
      </c>
      <c r="S264" s="33">
        <v>6.63</v>
      </c>
      <c r="T264" s="30">
        <v>6.5095999999999998</v>
      </c>
      <c r="U264" s="31">
        <v>458000</v>
      </c>
      <c r="V264" s="30">
        <v>62</v>
      </c>
      <c r="W264" s="30">
        <v>29</v>
      </c>
    </row>
    <row r="265" spans="14:23" outlineLevel="2" x14ac:dyDescent="0.2">
      <c r="N265" s="29">
        <v>38134</v>
      </c>
      <c r="O265" s="29">
        <v>38135</v>
      </c>
      <c r="P265" s="29">
        <v>38138</v>
      </c>
      <c r="Q265" s="37">
        <v>38108</v>
      </c>
      <c r="R265" s="30">
        <v>6.61</v>
      </c>
      <c r="S265" s="30">
        <v>6.42</v>
      </c>
      <c r="T265" s="30">
        <f>SUBTOTAL(1,T245:T264)</f>
        <v>6.3000350000000012</v>
      </c>
      <c r="U265" s="31"/>
      <c r="V265" s="30"/>
      <c r="W265" s="30"/>
    </row>
    <row r="266" spans="14:23" ht="18.75" outlineLevel="2" x14ac:dyDescent="0.2">
      <c r="N266" s="29"/>
      <c r="O266" s="29"/>
      <c r="P266" s="29"/>
      <c r="Q266" s="38" t="s">
        <v>54</v>
      </c>
      <c r="R266" s="30"/>
      <c r="S266" s="30"/>
      <c r="T266" s="33">
        <v>6.4504000000000001</v>
      </c>
      <c r="U266" s="34">
        <v>491200</v>
      </c>
      <c r="V266" s="33">
        <v>55</v>
      </c>
      <c r="W266" s="33">
        <v>29</v>
      </c>
    </row>
    <row r="267" spans="14:23" outlineLevel="2" x14ac:dyDescent="0.2">
      <c r="N267" s="32">
        <v>38135</v>
      </c>
      <c r="O267" s="32">
        <v>38139</v>
      </c>
      <c r="P267" s="32">
        <v>38139</v>
      </c>
      <c r="Q267" s="37">
        <v>38139</v>
      </c>
      <c r="R267" s="33">
        <v>6.52</v>
      </c>
      <c r="S267" s="33">
        <v>6.35</v>
      </c>
      <c r="T267" s="30">
        <v>6.4531999999999998</v>
      </c>
      <c r="U267" s="31">
        <v>495400</v>
      </c>
      <c r="V267" s="30">
        <v>52</v>
      </c>
      <c r="W267" s="30">
        <v>29</v>
      </c>
    </row>
    <row r="268" spans="14:23" outlineLevel="2" x14ac:dyDescent="0.2">
      <c r="N268" s="29">
        <v>38139</v>
      </c>
      <c r="O268" s="29">
        <v>38140</v>
      </c>
      <c r="P268" s="29">
        <v>38140</v>
      </c>
      <c r="Q268" s="37">
        <v>38139</v>
      </c>
      <c r="R268" s="30">
        <v>6.6</v>
      </c>
      <c r="S268" s="30">
        <v>6.415</v>
      </c>
      <c r="T268" s="33">
        <v>6.5129000000000001</v>
      </c>
      <c r="U268" s="34">
        <v>499600</v>
      </c>
      <c r="V268" s="33">
        <v>64</v>
      </c>
      <c r="W268" s="33">
        <v>30</v>
      </c>
    </row>
    <row r="269" spans="14:23" outlineLevel="2" x14ac:dyDescent="0.2">
      <c r="N269" s="32">
        <v>38140</v>
      </c>
      <c r="O269" s="32">
        <v>38141</v>
      </c>
      <c r="P269" s="32">
        <v>38141</v>
      </c>
      <c r="Q269" s="37">
        <v>38139</v>
      </c>
      <c r="R269" s="33">
        <v>6.55</v>
      </c>
      <c r="S269" s="33">
        <v>6.47</v>
      </c>
      <c r="T269" s="30">
        <v>6.4372999999999996</v>
      </c>
      <c r="U269" s="31">
        <v>486200</v>
      </c>
      <c r="V269" s="30">
        <v>65</v>
      </c>
      <c r="W269" s="30">
        <v>27</v>
      </c>
    </row>
    <row r="270" spans="14:23" outlineLevel="2" x14ac:dyDescent="0.2">
      <c r="N270" s="29">
        <v>38141</v>
      </c>
      <c r="O270" s="29">
        <v>38142</v>
      </c>
      <c r="P270" s="29">
        <v>38142</v>
      </c>
      <c r="Q270" s="37">
        <v>38139</v>
      </c>
      <c r="R270" s="30">
        <v>6.4675000000000002</v>
      </c>
      <c r="S270" s="30">
        <v>6.3</v>
      </c>
      <c r="T270" s="33">
        <v>6.1497999999999999</v>
      </c>
      <c r="U270" s="34">
        <v>549600</v>
      </c>
      <c r="V270" s="33">
        <v>76</v>
      </c>
      <c r="W270" s="33">
        <v>29</v>
      </c>
    </row>
    <row r="271" spans="14:23" outlineLevel="2" x14ac:dyDescent="0.2">
      <c r="N271" s="32">
        <v>38142</v>
      </c>
      <c r="O271" s="32">
        <v>38143</v>
      </c>
      <c r="P271" s="32">
        <v>38145</v>
      </c>
      <c r="Q271" s="37">
        <v>38139</v>
      </c>
      <c r="R271" s="33">
        <v>6.19</v>
      </c>
      <c r="S271" s="33">
        <v>6.1</v>
      </c>
      <c r="T271" s="30">
        <v>6.0937999999999999</v>
      </c>
      <c r="U271" s="31">
        <v>491900</v>
      </c>
      <c r="V271" s="30">
        <v>69</v>
      </c>
      <c r="W271" s="30">
        <v>29</v>
      </c>
    </row>
    <row r="272" spans="14:23" outlineLevel="2" x14ac:dyDescent="0.2">
      <c r="N272" s="29">
        <v>38145</v>
      </c>
      <c r="O272" s="29">
        <v>38146</v>
      </c>
      <c r="P272" s="29">
        <v>38146</v>
      </c>
      <c r="Q272" s="37">
        <v>38139</v>
      </c>
      <c r="R272" s="30">
        <v>6.18</v>
      </c>
      <c r="S272" s="30">
        <v>6.05</v>
      </c>
      <c r="T272" s="33">
        <v>6.1952999999999996</v>
      </c>
      <c r="U272" s="34">
        <v>457200</v>
      </c>
      <c r="V272" s="33">
        <v>55</v>
      </c>
      <c r="W272" s="33">
        <v>27</v>
      </c>
    </row>
    <row r="273" spans="14:23" outlineLevel="2" x14ac:dyDescent="0.2">
      <c r="N273" s="32">
        <v>38146</v>
      </c>
      <c r="O273" s="32">
        <v>38147</v>
      </c>
      <c r="P273" s="32">
        <v>38147</v>
      </c>
      <c r="Q273" s="37">
        <v>38139</v>
      </c>
      <c r="R273" s="33">
        <v>6.2450000000000001</v>
      </c>
      <c r="S273" s="33">
        <v>6.16</v>
      </c>
      <c r="T273" s="30">
        <v>6.0434000000000001</v>
      </c>
      <c r="U273" s="31">
        <v>401200</v>
      </c>
      <c r="V273" s="30">
        <v>47</v>
      </c>
      <c r="W273" s="30">
        <v>27</v>
      </c>
    </row>
    <row r="274" spans="14:23" outlineLevel="2" x14ac:dyDescent="0.2">
      <c r="N274" s="29">
        <v>38147</v>
      </c>
      <c r="O274" s="29">
        <v>38148</v>
      </c>
      <c r="P274" s="29">
        <v>38148</v>
      </c>
      <c r="Q274" s="37">
        <v>38139</v>
      </c>
      <c r="R274" s="30">
        <v>6.0750000000000002</v>
      </c>
      <c r="S274" s="30">
        <v>6</v>
      </c>
      <c r="T274" s="33">
        <v>6.0014000000000003</v>
      </c>
      <c r="U274" s="34">
        <v>414400</v>
      </c>
      <c r="V274" s="33">
        <v>56</v>
      </c>
      <c r="W274" s="33">
        <v>28</v>
      </c>
    </row>
    <row r="275" spans="14:23" outlineLevel="2" x14ac:dyDescent="0.2">
      <c r="N275" s="32">
        <v>38148</v>
      </c>
      <c r="O275" s="32">
        <v>38149</v>
      </c>
      <c r="P275" s="32">
        <v>38152</v>
      </c>
      <c r="Q275" s="37">
        <v>38139</v>
      </c>
      <c r="R275" s="33">
        <v>6.1275000000000004</v>
      </c>
      <c r="S275" s="33">
        <v>5.95</v>
      </c>
      <c r="T275" s="30">
        <v>6.1455000000000002</v>
      </c>
      <c r="U275" s="31">
        <v>373200</v>
      </c>
      <c r="V275" s="30">
        <v>45</v>
      </c>
      <c r="W275" s="30">
        <v>27</v>
      </c>
    </row>
    <row r="276" spans="14:23" outlineLevel="1" x14ac:dyDescent="0.2">
      <c r="N276" s="29">
        <v>38152</v>
      </c>
      <c r="O276" s="29">
        <v>38153</v>
      </c>
      <c r="P276" s="29">
        <v>38153</v>
      </c>
      <c r="Q276" s="37">
        <v>38139</v>
      </c>
      <c r="R276" s="30">
        <v>6.25</v>
      </c>
      <c r="S276" s="30">
        <v>6.0949999999999998</v>
      </c>
      <c r="T276" s="33">
        <v>6.3491</v>
      </c>
      <c r="U276" s="34">
        <v>475900</v>
      </c>
      <c r="V276" s="33">
        <v>55</v>
      </c>
      <c r="W276" s="33">
        <v>30</v>
      </c>
    </row>
    <row r="277" spans="14:23" outlineLevel="2" x14ac:dyDescent="0.2">
      <c r="N277" s="32">
        <v>38153</v>
      </c>
      <c r="O277" s="32">
        <v>38154</v>
      </c>
      <c r="P277" s="32">
        <v>38154</v>
      </c>
      <c r="Q277" s="37">
        <v>38139</v>
      </c>
      <c r="R277" s="33">
        <v>6.3849999999999998</v>
      </c>
      <c r="S277" s="33">
        <v>6.3150000000000004</v>
      </c>
      <c r="T277" s="30">
        <v>6.3857999999999997</v>
      </c>
      <c r="U277" s="31">
        <v>423600</v>
      </c>
      <c r="V277" s="30">
        <v>58</v>
      </c>
      <c r="W277" s="30">
        <v>30</v>
      </c>
    </row>
    <row r="278" spans="14:23" outlineLevel="2" x14ac:dyDescent="0.2">
      <c r="N278" s="29">
        <v>38154</v>
      </c>
      <c r="O278" s="29">
        <v>38155</v>
      </c>
      <c r="P278" s="29">
        <v>38155</v>
      </c>
      <c r="Q278" s="37">
        <v>38139</v>
      </c>
      <c r="R278" s="30">
        <v>6.42</v>
      </c>
      <c r="S278" s="30">
        <v>6.3650000000000002</v>
      </c>
      <c r="T278" s="33">
        <v>6.5716000000000001</v>
      </c>
      <c r="U278" s="34">
        <v>480900</v>
      </c>
      <c r="V278" s="33">
        <v>61</v>
      </c>
      <c r="W278" s="33">
        <v>30</v>
      </c>
    </row>
    <row r="279" spans="14:23" outlineLevel="2" x14ac:dyDescent="0.2">
      <c r="N279" s="32">
        <v>38155</v>
      </c>
      <c r="O279" s="32">
        <v>38156</v>
      </c>
      <c r="P279" s="32">
        <v>38156</v>
      </c>
      <c r="Q279" s="37">
        <v>38139</v>
      </c>
      <c r="R279" s="33">
        <v>6.5949999999999998</v>
      </c>
      <c r="S279" s="33">
        <v>6.46</v>
      </c>
      <c r="T279" s="30">
        <v>6.4775</v>
      </c>
      <c r="U279" s="31">
        <v>471200</v>
      </c>
      <c r="V279" s="30">
        <v>60</v>
      </c>
      <c r="W279" s="30">
        <v>24</v>
      </c>
    </row>
    <row r="280" spans="14:23" outlineLevel="2" x14ac:dyDescent="0.2">
      <c r="N280" s="29">
        <v>38156</v>
      </c>
      <c r="O280" s="29">
        <v>38157</v>
      </c>
      <c r="P280" s="29">
        <v>38159</v>
      </c>
      <c r="Q280" s="37">
        <v>38139</v>
      </c>
      <c r="R280" s="30">
        <v>6.52</v>
      </c>
      <c r="S280" s="30">
        <v>6.45</v>
      </c>
      <c r="T280" s="33">
        <v>6.4234</v>
      </c>
      <c r="U280" s="34">
        <v>422600</v>
      </c>
      <c r="V280" s="33">
        <v>54</v>
      </c>
      <c r="W280" s="33">
        <v>25</v>
      </c>
    </row>
    <row r="281" spans="14:23" outlineLevel="2" x14ac:dyDescent="0.2">
      <c r="N281" s="32">
        <v>38159</v>
      </c>
      <c r="O281" s="32">
        <v>38160</v>
      </c>
      <c r="P281" s="32">
        <v>38160</v>
      </c>
      <c r="Q281" s="37">
        <v>38139</v>
      </c>
      <c r="R281" s="33">
        <v>6.46</v>
      </c>
      <c r="S281" s="33">
        <v>6.3449999999999998</v>
      </c>
      <c r="T281" s="30">
        <v>6.2869000000000002</v>
      </c>
      <c r="U281" s="31">
        <v>362000</v>
      </c>
      <c r="V281" s="30">
        <v>54</v>
      </c>
      <c r="W281" s="30">
        <v>29</v>
      </c>
    </row>
    <row r="282" spans="14:23" outlineLevel="2" x14ac:dyDescent="0.2">
      <c r="N282" s="29">
        <v>38160</v>
      </c>
      <c r="O282" s="29">
        <v>38161</v>
      </c>
      <c r="P282" s="29">
        <v>38161</v>
      </c>
      <c r="Q282" s="37">
        <v>38139</v>
      </c>
      <c r="R282" s="30">
        <v>6.34</v>
      </c>
      <c r="S282" s="30">
        <v>6.2549999999999999</v>
      </c>
      <c r="T282" s="33">
        <v>6.2995999999999999</v>
      </c>
      <c r="U282" s="34">
        <v>477600</v>
      </c>
      <c r="V282" s="33">
        <v>61</v>
      </c>
      <c r="W282" s="33">
        <v>30</v>
      </c>
    </row>
    <row r="283" spans="14:23" outlineLevel="2" x14ac:dyDescent="0.2">
      <c r="N283" s="32">
        <v>38161</v>
      </c>
      <c r="O283" s="32">
        <v>38162</v>
      </c>
      <c r="P283" s="32">
        <v>38162</v>
      </c>
      <c r="Q283" s="37">
        <v>38139</v>
      </c>
      <c r="R283" s="33">
        <v>6.37</v>
      </c>
      <c r="S283" s="33">
        <v>6.24</v>
      </c>
      <c r="T283" s="30">
        <v>6.4114000000000004</v>
      </c>
      <c r="U283" s="31">
        <v>487200</v>
      </c>
      <c r="V283" s="30">
        <v>76</v>
      </c>
      <c r="W283" s="30">
        <v>31</v>
      </c>
    </row>
    <row r="284" spans="14:23" outlineLevel="2" x14ac:dyDescent="0.2">
      <c r="N284" s="29">
        <v>38162</v>
      </c>
      <c r="O284" s="29">
        <v>38163</v>
      </c>
      <c r="P284" s="29">
        <v>38163</v>
      </c>
      <c r="Q284" s="37">
        <v>38139</v>
      </c>
      <c r="R284" s="30">
        <v>6.44</v>
      </c>
      <c r="S284" s="30">
        <v>6.3849999999999998</v>
      </c>
      <c r="T284" s="33">
        <v>6.2756999999999996</v>
      </c>
      <c r="U284" s="34">
        <v>416500</v>
      </c>
      <c r="V284" s="33">
        <v>70</v>
      </c>
      <c r="W284" s="33">
        <v>30</v>
      </c>
    </row>
    <row r="285" spans="14:23" outlineLevel="2" x14ac:dyDescent="0.2">
      <c r="N285" s="32">
        <v>38163</v>
      </c>
      <c r="O285" s="32">
        <v>38164</v>
      </c>
      <c r="P285" s="32">
        <v>38166</v>
      </c>
      <c r="Q285" s="37">
        <v>38139</v>
      </c>
      <c r="R285" s="33">
        <v>6.33</v>
      </c>
      <c r="S285" s="33">
        <v>6.125</v>
      </c>
      <c r="T285" s="30">
        <v>6.1345000000000001</v>
      </c>
      <c r="U285" s="31">
        <v>440500</v>
      </c>
      <c r="V285" s="30">
        <v>56</v>
      </c>
      <c r="W285" s="30">
        <v>25</v>
      </c>
    </row>
    <row r="286" spans="14:23" outlineLevel="2" x14ac:dyDescent="0.2">
      <c r="N286" s="29">
        <v>38166</v>
      </c>
      <c r="O286" s="29">
        <v>38167</v>
      </c>
      <c r="P286" s="29">
        <v>38167</v>
      </c>
      <c r="Q286" s="37">
        <v>38139</v>
      </c>
      <c r="R286" s="30">
        <v>6.21</v>
      </c>
      <c r="S286" s="30">
        <v>6.1</v>
      </c>
      <c r="T286" s="33">
        <v>6.0247000000000002</v>
      </c>
      <c r="U286" s="34">
        <v>426700</v>
      </c>
      <c r="V286" s="33">
        <v>63</v>
      </c>
      <c r="W286" s="33">
        <v>27</v>
      </c>
    </row>
    <row r="287" spans="14:23" outlineLevel="2" x14ac:dyDescent="0.2">
      <c r="N287" s="32">
        <v>38167</v>
      </c>
      <c r="O287" s="32">
        <v>38168</v>
      </c>
      <c r="P287" s="32">
        <v>38168</v>
      </c>
      <c r="Q287" s="37">
        <v>38139</v>
      </c>
      <c r="R287" s="33">
        <v>6.07</v>
      </c>
      <c r="S287" s="33">
        <v>5.9924999999999997</v>
      </c>
      <c r="T287" s="33">
        <f>SUBTOTAL(1,T266:T286)</f>
        <v>6.2915809523809534</v>
      </c>
      <c r="U287" s="34"/>
      <c r="V287" s="33"/>
      <c r="W287" s="33"/>
    </row>
    <row r="288" spans="14:23" ht="18.75" outlineLevel="2" x14ac:dyDescent="0.2">
      <c r="N288" s="32"/>
      <c r="O288" s="32"/>
      <c r="P288" s="32"/>
      <c r="Q288" s="38" t="s">
        <v>55</v>
      </c>
      <c r="R288" s="33"/>
      <c r="S288" s="33"/>
      <c r="T288" s="30">
        <v>6.0317999999999996</v>
      </c>
      <c r="U288" s="31">
        <v>770300</v>
      </c>
      <c r="V288" s="30">
        <v>91</v>
      </c>
      <c r="W288" s="30">
        <v>35</v>
      </c>
    </row>
    <row r="289" spans="14:23" outlineLevel="2" x14ac:dyDescent="0.2">
      <c r="N289" s="29">
        <v>38168</v>
      </c>
      <c r="O289" s="29">
        <v>38169</v>
      </c>
      <c r="P289" s="29">
        <v>38169</v>
      </c>
      <c r="Q289" s="37">
        <v>38169</v>
      </c>
      <c r="R289" s="30">
        <v>6.085</v>
      </c>
      <c r="S289" s="30">
        <v>5.91</v>
      </c>
      <c r="T289" s="33">
        <v>5.9507000000000003</v>
      </c>
      <c r="U289" s="34">
        <v>986100</v>
      </c>
      <c r="V289" s="33">
        <v>122</v>
      </c>
      <c r="W289" s="33">
        <v>30</v>
      </c>
    </row>
    <row r="290" spans="14:23" outlineLevel="2" x14ac:dyDescent="0.2">
      <c r="N290" s="32">
        <v>38169</v>
      </c>
      <c r="O290" s="32">
        <v>38170</v>
      </c>
      <c r="P290" s="32">
        <v>38170</v>
      </c>
      <c r="Q290" s="37">
        <v>38169</v>
      </c>
      <c r="R290" s="33">
        <v>6.03</v>
      </c>
      <c r="S290" s="33">
        <v>5.85</v>
      </c>
      <c r="T290" s="30">
        <v>5.8832000000000004</v>
      </c>
      <c r="U290" s="31">
        <v>603900</v>
      </c>
      <c r="V290" s="30">
        <v>79</v>
      </c>
      <c r="W290" s="30">
        <v>28</v>
      </c>
    </row>
    <row r="291" spans="14:23" outlineLevel="2" x14ac:dyDescent="0.2">
      <c r="N291" s="29">
        <v>38170</v>
      </c>
      <c r="O291" s="29">
        <v>38171</v>
      </c>
      <c r="P291" s="29">
        <v>38174</v>
      </c>
      <c r="Q291" s="37">
        <v>38169</v>
      </c>
      <c r="R291" s="30">
        <v>5.9850000000000003</v>
      </c>
      <c r="S291" s="30">
        <v>5.8250000000000002</v>
      </c>
      <c r="T291" s="33">
        <v>6.1618000000000004</v>
      </c>
      <c r="U291" s="34">
        <v>569600</v>
      </c>
      <c r="V291" s="33">
        <v>69</v>
      </c>
      <c r="W291" s="33">
        <v>28</v>
      </c>
    </row>
    <row r="292" spans="14:23" outlineLevel="2" x14ac:dyDescent="0.2">
      <c r="N292" s="32">
        <v>38174</v>
      </c>
      <c r="O292" s="32">
        <v>38175</v>
      </c>
      <c r="P292" s="32">
        <v>38175</v>
      </c>
      <c r="Q292" s="37">
        <v>38169</v>
      </c>
      <c r="R292" s="33">
        <v>6.22</v>
      </c>
      <c r="S292" s="33">
        <v>6.14</v>
      </c>
      <c r="T292" s="30">
        <v>6.2675000000000001</v>
      </c>
      <c r="U292" s="31">
        <v>522800</v>
      </c>
      <c r="V292" s="30">
        <v>60</v>
      </c>
      <c r="W292" s="30">
        <v>28</v>
      </c>
    </row>
    <row r="293" spans="14:23" outlineLevel="2" x14ac:dyDescent="0.2">
      <c r="N293" s="29">
        <v>38175</v>
      </c>
      <c r="O293" s="29">
        <v>38176</v>
      </c>
      <c r="P293" s="29">
        <v>38176</v>
      </c>
      <c r="Q293" s="37">
        <v>38169</v>
      </c>
      <c r="R293" s="30">
        <v>6.3</v>
      </c>
      <c r="S293" s="30">
        <v>6.17</v>
      </c>
      <c r="T293" s="33">
        <v>6.1874000000000002</v>
      </c>
      <c r="U293" s="34">
        <v>407700</v>
      </c>
      <c r="V293" s="33">
        <v>47</v>
      </c>
      <c r="W293" s="33">
        <v>27</v>
      </c>
    </row>
    <row r="294" spans="14:23" outlineLevel="2" x14ac:dyDescent="0.2">
      <c r="N294" s="32">
        <v>38176</v>
      </c>
      <c r="O294" s="32">
        <v>38177</v>
      </c>
      <c r="P294" s="32">
        <v>38177</v>
      </c>
      <c r="Q294" s="37">
        <v>38169</v>
      </c>
      <c r="R294" s="33">
        <v>6.25</v>
      </c>
      <c r="S294" s="33">
        <v>5.99</v>
      </c>
      <c r="T294" s="30">
        <v>5.8910999999999998</v>
      </c>
      <c r="U294" s="31">
        <v>498500</v>
      </c>
      <c r="V294" s="30">
        <v>59</v>
      </c>
      <c r="W294" s="30">
        <v>28</v>
      </c>
    </row>
    <row r="295" spans="14:23" outlineLevel="2" x14ac:dyDescent="0.2">
      <c r="N295" s="29">
        <v>38177</v>
      </c>
      <c r="O295" s="29">
        <v>38178</v>
      </c>
      <c r="P295" s="29">
        <v>38180</v>
      </c>
      <c r="Q295" s="37">
        <v>38169</v>
      </c>
      <c r="R295" s="30">
        <v>6</v>
      </c>
      <c r="S295" s="30">
        <v>5.81</v>
      </c>
      <c r="T295" s="33">
        <v>5.9473000000000003</v>
      </c>
      <c r="U295" s="34">
        <v>721800</v>
      </c>
      <c r="V295" s="33">
        <v>75</v>
      </c>
      <c r="W295" s="33">
        <v>30</v>
      </c>
    </row>
    <row r="296" spans="14:23" outlineLevel="2" x14ac:dyDescent="0.2">
      <c r="N296" s="32">
        <v>38180</v>
      </c>
      <c r="O296" s="32">
        <v>38181</v>
      </c>
      <c r="P296" s="32">
        <v>38181</v>
      </c>
      <c r="Q296" s="37">
        <v>38169</v>
      </c>
      <c r="R296" s="33">
        <v>6.03</v>
      </c>
      <c r="S296" s="33">
        <v>5.8949999999999996</v>
      </c>
      <c r="T296" s="30">
        <v>5.8520000000000003</v>
      </c>
      <c r="U296" s="31">
        <v>704900</v>
      </c>
      <c r="V296" s="30">
        <v>74</v>
      </c>
      <c r="W296" s="30">
        <v>28</v>
      </c>
    </row>
    <row r="297" spans="14:23" outlineLevel="2" x14ac:dyDescent="0.2">
      <c r="N297" s="29">
        <v>38181</v>
      </c>
      <c r="O297" s="29">
        <v>38182</v>
      </c>
      <c r="P297" s="29">
        <v>38182</v>
      </c>
      <c r="Q297" s="37">
        <v>38169</v>
      </c>
      <c r="R297" s="30">
        <v>5.91</v>
      </c>
      <c r="S297" s="30">
        <v>5.78</v>
      </c>
      <c r="T297" s="33">
        <v>5.9092000000000002</v>
      </c>
      <c r="U297" s="34">
        <v>673400</v>
      </c>
      <c r="V297" s="33">
        <v>62</v>
      </c>
      <c r="W297" s="33">
        <v>27</v>
      </c>
    </row>
    <row r="298" spans="14:23" outlineLevel="2" x14ac:dyDescent="0.2">
      <c r="N298" s="32">
        <v>38182</v>
      </c>
      <c r="O298" s="32">
        <v>38183</v>
      </c>
      <c r="P298" s="32">
        <v>38183</v>
      </c>
      <c r="Q298" s="37">
        <v>38169</v>
      </c>
      <c r="R298" s="33">
        <v>5.96</v>
      </c>
      <c r="S298" s="33">
        <v>5.88</v>
      </c>
      <c r="T298" s="30">
        <v>5.9234999999999998</v>
      </c>
      <c r="U298" s="31">
        <v>580900</v>
      </c>
      <c r="V298" s="30">
        <v>57</v>
      </c>
      <c r="W298" s="30">
        <v>25</v>
      </c>
    </row>
    <row r="299" spans="14:23" outlineLevel="1" x14ac:dyDescent="0.2">
      <c r="N299" s="29">
        <v>38183</v>
      </c>
      <c r="O299" s="29">
        <v>38184</v>
      </c>
      <c r="P299" s="29">
        <v>38184</v>
      </c>
      <c r="Q299" s="37">
        <v>38169</v>
      </c>
      <c r="R299" s="30">
        <v>5.9649999999999999</v>
      </c>
      <c r="S299" s="30">
        <v>5.8</v>
      </c>
      <c r="T299" s="33">
        <v>5.7702999999999998</v>
      </c>
      <c r="U299" s="34">
        <v>439500</v>
      </c>
      <c r="V299" s="33">
        <v>54</v>
      </c>
      <c r="W299" s="33">
        <v>27</v>
      </c>
    </row>
    <row r="300" spans="14:23" outlineLevel="2" x14ac:dyDescent="0.2">
      <c r="N300" s="32">
        <v>38184</v>
      </c>
      <c r="O300" s="32">
        <v>38185</v>
      </c>
      <c r="P300" s="32">
        <v>38187</v>
      </c>
      <c r="Q300" s="37">
        <v>38169</v>
      </c>
      <c r="R300" s="33">
        <v>5.83</v>
      </c>
      <c r="S300" s="33">
        <v>5.7</v>
      </c>
      <c r="T300" s="30">
        <v>5.7470999999999997</v>
      </c>
      <c r="U300" s="31">
        <v>513800</v>
      </c>
      <c r="V300" s="30">
        <v>48</v>
      </c>
      <c r="W300" s="30">
        <v>27</v>
      </c>
    </row>
    <row r="301" spans="14:23" outlineLevel="2" x14ac:dyDescent="0.2">
      <c r="N301" s="29">
        <v>38187</v>
      </c>
      <c r="O301" s="29">
        <v>38188</v>
      </c>
      <c r="P301" s="29">
        <v>38188</v>
      </c>
      <c r="Q301" s="37">
        <v>38169</v>
      </c>
      <c r="R301" s="30">
        <v>5.77</v>
      </c>
      <c r="S301" s="30">
        <v>5.7149999999999999</v>
      </c>
      <c r="T301" s="33">
        <v>5.8041</v>
      </c>
      <c r="U301" s="34">
        <v>559100</v>
      </c>
      <c r="V301" s="33">
        <v>56</v>
      </c>
      <c r="W301" s="33">
        <v>25</v>
      </c>
    </row>
    <row r="302" spans="14:23" outlineLevel="2" x14ac:dyDescent="0.2">
      <c r="N302" s="32">
        <v>38188</v>
      </c>
      <c r="O302" s="32">
        <v>38189</v>
      </c>
      <c r="P302" s="32">
        <v>38189</v>
      </c>
      <c r="Q302" s="37">
        <v>38169</v>
      </c>
      <c r="R302" s="33">
        <v>5.9</v>
      </c>
      <c r="S302" s="33">
        <v>5.75</v>
      </c>
      <c r="T302" s="30">
        <v>5.9050000000000002</v>
      </c>
      <c r="U302" s="31">
        <v>537600</v>
      </c>
      <c r="V302" s="30">
        <v>65</v>
      </c>
      <c r="W302" s="30">
        <v>27</v>
      </c>
    </row>
    <row r="303" spans="14:23" outlineLevel="2" x14ac:dyDescent="0.2">
      <c r="N303" s="29">
        <v>38189</v>
      </c>
      <c r="O303" s="29">
        <v>38190</v>
      </c>
      <c r="P303" s="29">
        <v>38190</v>
      </c>
      <c r="Q303" s="37">
        <v>38169</v>
      </c>
      <c r="R303" s="30">
        <v>5.92</v>
      </c>
      <c r="S303" s="30">
        <v>5.87</v>
      </c>
      <c r="T303" s="33">
        <v>5.8455000000000004</v>
      </c>
      <c r="U303" s="34">
        <v>410400</v>
      </c>
      <c r="V303" s="33">
        <v>50</v>
      </c>
      <c r="W303" s="33">
        <v>24</v>
      </c>
    </row>
    <row r="304" spans="14:23" outlineLevel="2" x14ac:dyDescent="0.2">
      <c r="N304" s="32">
        <v>38190</v>
      </c>
      <c r="O304" s="32">
        <v>38191</v>
      </c>
      <c r="P304" s="32">
        <v>38191</v>
      </c>
      <c r="Q304" s="37">
        <v>38169</v>
      </c>
      <c r="R304" s="33">
        <v>6.07</v>
      </c>
      <c r="S304" s="33">
        <v>5.8174999999999999</v>
      </c>
      <c r="T304" s="30">
        <v>5.9840999999999998</v>
      </c>
      <c r="U304" s="31">
        <v>837700</v>
      </c>
      <c r="V304" s="30">
        <v>81</v>
      </c>
      <c r="W304" s="30">
        <v>27</v>
      </c>
    </row>
    <row r="305" spans="14:23" outlineLevel="2" x14ac:dyDescent="0.2">
      <c r="N305" s="29">
        <v>38191</v>
      </c>
      <c r="O305" s="29">
        <v>38192</v>
      </c>
      <c r="P305" s="29">
        <v>38194</v>
      </c>
      <c r="Q305" s="37">
        <v>38169</v>
      </c>
      <c r="R305" s="30">
        <v>6.03</v>
      </c>
      <c r="S305" s="30">
        <v>5.93</v>
      </c>
      <c r="T305" s="33">
        <v>5.9431000000000003</v>
      </c>
      <c r="U305" s="34">
        <v>669900</v>
      </c>
      <c r="V305" s="33">
        <v>62</v>
      </c>
      <c r="W305" s="33">
        <v>26</v>
      </c>
    </row>
    <row r="306" spans="14:23" outlineLevel="2" x14ac:dyDescent="0.2">
      <c r="N306" s="32">
        <v>38194</v>
      </c>
      <c r="O306" s="32">
        <v>38195</v>
      </c>
      <c r="P306" s="32">
        <v>38195</v>
      </c>
      <c r="Q306" s="37">
        <v>38169</v>
      </c>
      <c r="R306" s="33">
        <v>5.98</v>
      </c>
      <c r="S306" s="33">
        <v>5.8</v>
      </c>
      <c r="T306" s="30">
        <v>5.8726000000000003</v>
      </c>
      <c r="U306" s="31">
        <v>444100</v>
      </c>
      <c r="V306" s="30">
        <v>46</v>
      </c>
      <c r="W306" s="30">
        <v>23</v>
      </c>
    </row>
    <row r="307" spans="14:23" outlineLevel="2" x14ac:dyDescent="0.2">
      <c r="N307" s="29">
        <v>38195</v>
      </c>
      <c r="O307" s="29">
        <v>38196</v>
      </c>
      <c r="P307" s="29">
        <v>38196</v>
      </c>
      <c r="Q307" s="37">
        <v>38169</v>
      </c>
      <c r="R307" s="30">
        <v>5.92</v>
      </c>
      <c r="S307" s="30">
        <v>5.7750000000000004</v>
      </c>
      <c r="T307" s="33">
        <v>5.7735000000000003</v>
      </c>
      <c r="U307" s="34">
        <v>382700</v>
      </c>
      <c r="V307" s="33">
        <v>56</v>
      </c>
      <c r="W307" s="33">
        <v>22</v>
      </c>
    </row>
    <row r="308" spans="14:23" outlineLevel="2" x14ac:dyDescent="0.2">
      <c r="N308" s="32">
        <v>38196</v>
      </c>
      <c r="O308" s="32">
        <v>38197</v>
      </c>
      <c r="P308" s="32">
        <v>38197</v>
      </c>
      <c r="Q308" s="37">
        <v>38169</v>
      </c>
      <c r="R308" s="33">
        <v>5.82</v>
      </c>
      <c r="S308" s="33">
        <v>5.74</v>
      </c>
      <c r="T308" s="30">
        <v>5.9307999999999996</v>
      </c>
      <c r="U308" s="31">
        <v>681300</v>
      </c>
      <c r="V308" s="30">
        <v>79</v>
      </c>
      <c r="W308" s="30">
        <v>26</v>
      </c>
    </row>
    <row r="309" spans="14:23" outlineLevel="2" x14ac:dyDescent="0.2">
      <c r="N309" s="29">
        <v>38197</v>
      </c>
      <c r="O309" s="29">
        <v>38198</v>
      </c>
      <c r="P309" s="29">
        <v>38199</v>
      </c>
      <c r="Q309" s="37">
        <v>38169</v>
      </c>
      <c r="R309" s="30">
        <v>6</v>
      </c>
      <c r="S309" s="30">
        <v>5.79</v>
      </c>
      <c r="T309" s="30">
        <f>SUBTOTAL(1,T288:T308)</f>
        <v>5.9324571428571442</v>
      </c>
      <c r="U309" s="31"/>
      <c r="V309" s="30"/>
      <c r="W309" s="30"/>
    </row>
    <row r="310" spans="14:23" ht="18.75" outlineLevel="2" x14ac:dyDescent="0.2">
      <c r="N310" s="29"/>
      <c r="O310" s="29"/>
      <c r="P310" s="29"/>
      <c r="Q310" s="38" t="s">
        <v>56</v>
      </c>
      <c r="R310" s="30"/>
      <c r="S310" s="30"/>
      <c r="T310" s="33">
        <v>6.0267999999999997</v>
      </c>
      <c r="U310" s="34">
        <v>635000</v>
      </c>
      <c r="V310" s="33">
        <v>76</v>
      </c>
      <c r="W310" s="33">
        <v>33</v>
      </c>
    </row>
    <row r="311" spans="14:23" outlineLevel="2" x14ac:dyDescent="0.2">
      <c r="N311" s="32">
        <v>38198</v>
      </c>
      <c r="O311" s="32">
        <v>38200</v>
      </c>
      <c r="P311" s="32">
        <v>38201</v>
      </c>
      <c r="Q311" s="37">
        <v>38200</v>
      </c>
      <c r="R311" s="33">
        <v>6.13</v>
      </c>
      <c r="S311" s="33">
        <v>5.9</v>
      </c>
      <c r="T311" s="30">
        <v>5.8571999999999997</v>
      </c>
      <c r="U311" s="31">
        <v>701600</v>
      </c>
      <c r="V311" s="30">
        <v>94</v>
      </c>
      <c r="W311" s="30">
        <v>33</v>
      </c>
    </row>
    <row r="312" spans="14:23" outlineLevel="2" x14ac:dyDescent="0.2">
      <c r="N312" s="29">
        <v>38201</v>
      </c>
      <c r="O312" s="29">
        <v>38202</v>
      </c>
      <c r="P312" s="29">
        <v>38202</v>
      </c>
      <c r="Q312" s="37">
        <v>38200</v>
      </c>
      <c r="R312" s="30">
        <v>5.9349999999999996</v>
      </c>
      <c r="S312" s="30">
        <v>5.8</v>
      </c>
      <c r="T312" s="33">
        <v>5.7683999999999997</v>
      </c>
      <c r="U312" s="34">
        <v>579500</v>
      </c>
      <c r="V312" s="33">
        <v>75</v>
      </c>
      <c r="W312" s="33">
        <v>32</v>
      </c>
    </row>
    <row r="313" spans="14:23" outlineLevel="2" x14ac:dyDescent="0.2">
      <c r="N313" s="32">
        <v>38202</v>
      </c>
      <c r="O313" s="32">
        <v>38203</v>
      </c>
      <c r="P313" s="32">
        <v>38203</v>
      </c>
      <c r="Q313" s="37">
        <v>38200</v>
      </c>
      <c r="R313" s="33">
        <v>5.85</v>
      </c>
      <c r="S313" s="33">
        <v>5.69</v>
      </c>
      <c r="T313" s="30">
        <v>5.7042999999999999</v>
      </c>
      <c r="U313" s="31">
        <v>678900</v>
      </c>
      <c r="V313" s="30">
        <v>74</v>
      </c>
      <c r="W313" s="30">
        <v>31</v>
      </c>
    </row>
    <row r="314" spans="14:23" outlineLevel="2" x14ac:dyDescent="0.2">
      <c r="N314" s="29">
        <v>38203</v>
      </c>
      <c r="O314" s="29">
        <v>38204</v>
      </c>
      <c r="P314" s="29">
        <v>38204</v>
      </c>
      <c r="Q314" s="37">
        <v>38200</v>
      </c>
      <c r="R314" s="30">
        <v>5.74</v>
      </c>
      <c r="S314" s="30">
        <v>5.66</v>
      </c>
      <c r="T314" s="33">
        <v>5.5435999999999996</v>
      </c>
      <c r="U314" s="34">
        <v>592900</v>
      </c>
      <c r="V314" s="33">
        <v>80</v>
      </c>
      <c r="W314" s="33">
        <v>30</v>
      </c>
    </row>
    <row r="315" spans="14:23" outlineLevel="2" x14ac:dyDescent="0.2">
      <c r="N315" s="32">
        <v>38204</v>
      </c>
      <c r="O315" s="32">
        <v>38205</v>
      </c>
      <c r="P315" s="32">
        <v>38205</v>
      </c>
      <c r="Q315" s="37">
        <v>38200</v>
      </c>
      <c r="R315" s="33">
        <v>5.58</v>
      </c>
      <c r="S315" s="33">
        <v>5.5</v>
      </c>
      <c r="T315" s="30">
        <v>5.4151999999999996</v>
      </c>
      <c r="U315" s="31">
        <v>473400</v>
      </c>
      <c r="V315" s="30">
        <v>57</v>
      </c>
      <c r="W315" s="30">
        <v>30</v>
      </c>
    </row>
    <row r="316" spans="14:23" outlineLevel="2" x14ac:dyDescent="0.2">
      <c r="N316" s="29">
        <v>38205</v>
      </c>
      <c r="O316" s="29">
        <v>38206</v>
      </c>
      <c r="P316" s="29">
        <v>38208</v>
      </c>
      <c r="Q316" s="37">
        <v>38200</v>
      </c>
      <c r="R316" s="30">
        <v>5.49</v>
      </c>
      <c r="S316" s="30">
        <v>5.35</v>
      </c>
      <c r="T316" s="33">
        <v>5.5816999999999997</v>
      </c>
      <c r="U316" s="34">
        <v>542200</v>
      </c>
      <c r="V316" s="33">
        <v>66</v>
      </c>
      <c r="W316" s="33">
        <v>32</v>
      </c>
    </row>
    <row r="317" spans="14:23" outlineLevel="2" x14ac:dyDescent="0.2">
      <c r="N317" s="32">
        <v>38208</v>
      </c>
      <c r="O317" s="32">
        <v>38209</v>
      </c>
      <c r="P317" s="32">
        <v>38209</v>
      </c>
      <c r="Q317" s="37">
        <v>38200</v>
      </c>
      <c r="R317" s="33">
        <v>5.6425000000000001</v>
      </c>
      <c r="S317" s="33">
        <v>5.5374999999999996</v>
      </c>
      <c r="T317" s="30">
        <v>5.7793000000000001</v>
      </c>
      <c r="U317" s="31">
        <v>430200</v>
      </c>
      <c r="V317" s="30">
        <v>57</v>
      </c>
      <c r="W317" s="30">
        <v>29</v>
      </c>
    </row>
    <row r="318" spans="14:23" outlineLevel="2" x14ac:dyDescent="0.2">
      <c r="N318" s="29">
        <v>38209</v>
      </c>
      <c r="O318" s="29">
        <v>38210</v>
      </c>
      <c r="P318" s="29">
        <v>38210</v>
      </c>
      <c r="Q318" s="37">
        <v>38200</v>
      </c>
      <c r="R318" s="30">
        <v>5.87</v>
      </c>
      <c r="S318" s="30">
        <v>5.7249999999999996</v>
      </c>
      <c r="T318" s="33">
        <v>5.6391999999999998</v>
      </c>
      <c r="U318" s="34">
        <v>588700</v>
      </c>
      <c r="V318" s="33">
        <v>66</v>
      </c>
      <c r="W318" s="33">
        <v>29</v>
      </c>
    </row>
    <row r="319" spans="14:23" outlineLevel="2" x14ac:dyDescent="0.2">
      <c r="N319" s="32">
        <v>38210</v>
      </c>
      <c r="O319" s="32">
        <v>38211</v>
      </c>
      <c r="P319" s="32">
        <v>38211</v>
      </c>
      <c r="Q319" s="37">
        <v>38200</v>
      </c>
      <c r="R319" s="33">
        <v>5.6825000000000001</v>
      </c>
      <c r="S319" s="33">
        <v>5.51</v>
      </c>
      <c r="T319" s="30">
        <v>5.4573</v>
      </c>
      <c r="U319" s="31">
        <v>588600</v>
      </c>
      <c r="V319" s="30">
        <v>72</v>
      </c>
      <c r="W319" s="30">
        <v>30</v>
      </c>
    </row>
    <row r="320" spans="14:23" outlineLevel="2" x14ac:dyDescent="0.2">
      <c r="N320" s="29">
        <v>38211</v>
      </c>
      <c r="O320" s="29">
        <v>38212</v>
      </c>
      <c r="P320" s="29">
        <v>38212</v>
      </c>
      <c r="Q320" s="37">
        <v>38200</v>
      </c>
      <c r="R320" s="30">
        <v>5.54</v>
      </c>
      <c r="S320" s="30">
        <v>5.36</v>
      </c>
      <c r="T320" s="33">
        <v>5.2713999999999999</v>
      </c>
      <c r="U320" s="34">
        <v>517900</v>
      </c>
      <c r="V320" s="33">
        <v>62</v>
      </c>
      <c r="W320" s="33">
        <v>33</v>
      </c>
    </row>
    <row r="321" spans="14:23" outlineLevel="1" x14ac:dyDescent="0.2">
      <c r="N321" s="32">
        <v>38212</v>
      </c>
      <c r="O321" s="32">
        <v>38213</v>
      </c>
      <c r="P321" s="32">
        <v>38215</v>
      </c>
      <c r="Q321" s="37">
        <v>38200</v>
      </c>
      <c r="R321" s="33">
        <v>5.36</v>
      </c>
      <c r="S321" s="33">
        <v>5.23</v>
      </c>
      <c r="T321" s="30">
        <v>5.3426999999999998</v>
      </c>
      <c r="U321" s="31">
        <v>555900</v>
      </c>
      <c r="V321" s="30">
        <v>67</v>
      </c>
      <c r="W321" s="30">
        <v>32</v>
      </c>
    </row>
    <row r="322" spans="14:23" outlineLevel="2" x14ac:dyDescent="0.2">
      <c r="N322" s="29">
        <v>38215</v>
      </c>
      <c r="O322" s="29">
        <v>38216</v>
      </c>
      <c r="P322" s="29">
        <v>38216</v>
      </c>
      <c r="Q322" s="37">
        <v>38200</v>
      </c>
      <c r="R322" s="30">
        <v>5.42</v>
      </c>
      <c r="S322" s="30">
        <v>5.2549999999999999</v>
      </c>
      <c r="T322" s="33">
        <v>5.2672999999999996</v>
      </c>
      <c r="U322" s="34">
        <v>391000</v>
      </c>
      <c r="V322" s="33">
        <v>54</v>
      </c>
      <c r="W322" s="33">
        <v>33</v>
      </c>
    </row>
    <row r="323" spans="14:23" outlineLevel="2" x14ac:dyDescent="0.2">
      <c r="N323" s="32">
        <v>38216</v>
      </c>
      <c r="O323" s="32">
        <v>38217</v>
      </c>
      <c r="P323" s="32">
        <v>38217</v>
      </c>
      <c r="Q323" s="37">
        <v>38200</v>
      </c>
      <c r="R323" s="33">
        <v>5.34</v>
      </c>
      <c r="S323" s="33">
        <v>5.23</v>
      </c>
      <c r="T323" s="30">
        <v>5.3589000000000002</v>
      </c>
      <c r="U323" s="31">
        <v>277800</v>
      </c>
      <c r="V323" s="30">
        <v>42</v>
      </c>
      <c r="W323" s="30">
        <v>24</v>
      </c>
    </row>
    <row r="324" spans="14:23" outlineLevel="2" x14ac:dyDescent="0.2">
      <c r="N324" s="29">
        <v>38217</v>
      </c>
      <c r="O324" s="29">
        <v>38218</v>
      </c>
      <c r="P324" s="29">
        <v>38218</v>
      </c>
      <c r="Q324" s="37">
        <v>38200</v>
      </c>
      <c r="R324" s="30">
        <v>5.4050000000000002</v>
      </c>
      <c r="S324" s="30">
        <v>5.3250000000000002</v>
      </c>
      <c r="T324" s="33">
        <v>5.3372999999999999</v>
      </c>
      <c r="U324" s="34">
        <v>398400</v>
      </c>
      <c r="V324" s="33">
        <v>51</v>
      </c>
      <c r="W324" s="33">
        <v>21</v>
      </c>
    </row>
    <row r="325" spans="14:23" outlineLevel="2" x14ac:dyDescent="0.2">
      <c r="N325" s="32">
        <v>38218</v>
      </c>
      <c r="O325" s="32">
        <v>38219</v>
      </c>
      <c r="P325" s="32">
        <v>38219</v>
      </c>
      <c r="Q325" s="37">
        <v>38200</v>
      </c>
      <c r="R325" s="33">
        <v>5.3949999999999996</v>
      </c>
      <c r="S325" s="33">
        <v>5.24</v>
      </c>
      <c r="T325" s="30">
        <v>5.3917000000000002</v>
      </c>
      <c r="U325" s="31">
        <v>392100</v>
      </c>
      <c r="V325" s="30">
        <v>52</v>
      </c>
      <c r="W325" s="30">
        <v>26</v>
      </c>
    </row>
    <row r="326" spans="14:23" outlineLevel="2" x14ac:dyDescent="0.2">
      <c r="N326" s="29">
        <v>38219</v>
      </c>
      <c r="O326" s="29">
        <v>38220</v>
      </c>
      <c r="P326" s="29">
        <v>38222</v>
      </c>
      <c r="Q326" s="37">
        <v>38200</v>
      </c>
      <c r="R326" s="30">
        <v>5.44</v>
      </c>
      <c r="S326" s="30">
        <v>5.35</v>
      </c>
      <c r="T326" s="33">
        <v>5.3395999999999999</v>
      </c>
      <c r="U326" s="34">
        <v>342900</v>
      </c>
      <c r="V326" s="33">
        <v>47</v>
      </c>
      <c r="W326" s="33">
        <v>24</v>
      </c>
    </row>
    <row r="327" spans="14:23" outlineLevel="2" x14ac:dyDescent="0.2">
      <c r="N327" s="32">
        <v>38222</v>
      </c>
      <c r="O327" s="32">
        <v>38223</v>
      </c>
      <c r="P327" s="32">
        <v>38223</v>
      </c>
      <c r="Q327" s="37">
        <v>38200</v>
      </c>
      <c r="R327" s="33">
        <v>5.37</v>
      </c>
      <c r="S327" s="33">
        <v>5.2649999999999997</v>
      </c>
      <c r="T327" s="30">
        <v>5.2286000000000001</v>
      </c>
      <c r="U327" s="31">
        <v>396700</v>
      </c>
      <c r="V327" s="30">
        <v>56</v>
      </c>
      <c r="W327" s="30">
        <v>28</v>
      </c>
    </row>
    <row r="328" spans="14:23" outlineLevel="2" x14ac:dyDescent="0.2">
      <c r="N328" s="29">
        <v>38223</v>
      </c>
      <c r="O328" s="29">
        <v>38224</v>
      </c>
      <c r="P328" s="29">
        <v>38224</v>
      </c>
      <c r="Q328" s="37">
        <v>38200</v>
      </c>
      <c r="R328" s="30">
        <v>5.35</v>
      </c>
      <c r="S328" s="30">
        <v>5.19</v>
      </c>
      <c r="T328" s="33">
        <v>5.3154000000000003</v>
      </c>
      <c r="U328" s="34">
        <v>340800</v>
      </c>
      <c r="V328" s="33">
        <v>46</v>
      </c>
      <c r="W328" s="33">
        <v>24</v>
      </c>
    </row>
    <row r="329" spans="14:23" outlineLevel="2" x14ac:dyDescent="0.2">
      <c r="N329" s="32">
        <v>38224</v>
      </c>
      <c r="O329" s="32">
        <v>38225</v>
      </c>
      <c r="P329" s="32">
        <v>38225</v>
      </c>
      <c r="Q329" s="37">
        <v>38200</v>
      </c>
      <c r="R329" s="33">
        <v>5.36</v>
      </c>
      <c r="S329" s="33">
        <v>5.2750000000000004</v>
      </c>
      <c r="T329" s="30">
        <v>5.1940999999999997</v>
      </c>
      <c r="U329" s="31">
        <v>204000</v>
      </c>
      <c r="V329" s="30">
        <v>26</v>
      </c>
      <c r="W329" s="30">
        <v>21</v>
      </c>
    </row>
    <row r="330" spans="14:23" outlineLevel="2" x14ac:dyDescent="0.2">
      <c r="N330" s="29">
        <v>38225</v>
      </c>
      <c r="O330" s="29">
        <v>38226</v>
      </c>
      <c r="P330" s="29">
        <v>38226</v>
      </c>
      <c r="Q330" s="37">
        <v>38200</v>
      </c>
      <c r="R330" s="30">
        <v>5.2149999999999999</v>
      </c>
      <c r="S330" s="30">
        <v>5.15</v>
      </c>
      <c r="T330" s="33">
        <v>5.0457999999999998</v>
      </c>
      <c r="U330" s="34">
        <v>425900</v>
      </c>
      <c r="V330" s="33">
        <v>54</v>
      </c>
      <c r="W330" s="33">
        <v>26</v>
      </c>
    </row>
    <row r="331" spans="14:23" outlineLevel="2" x14ac:dyDescent="0.2">
      <c r="N331" s="32">
        <v>38226</v>
      </c>
      <c r="O331" s="32">
        <v>38227</v>
      </c>
      <c r="P331" s="32">
        <v>38229</v>
      </c>
      <c r="Q331" s="37">
        <v>38200</v>
      </c>
      <c r="R331" s="33">
        <v>5.1050000000000004</v>
      </c>
      <c r="S331" s="33">
        <v>4.9800000000000004</v>
      </c>
      <c r="T331" s="30">
        <v>5.0464000000000002</v>
      </c>
      <c r="U331" s="31">
        <v>451800</v>
      </c>
      <c r="V331" s="30">
        <v>58</v>
      </c>
      <c r="W331" s="30">
        <v>30</v>
      </c>
    </row>
    <row r="332" spans="14:23" outlineLevel="2" x14ac:dyDescent="0.2">
      <c r="N332" s="29">
        <v>38229</v>
      </c>
      <c r="O332" s="29">
        <v>38230</v>
      </c>
      <c r="P332" s="29">
        <v>38230</v>
      </c>
      <c r="Q332" s="37">
        <v>38200</v>
      </c>
      <c r="R332" s="30">
        <v>5.1050000000000004</v>
      </c>
      <c r="S332" s="30">
        <v>4.9749999999999996</v>
      </c>
      <c r="T332" s="30">
        <f>SUBTOTAL(1,T310:T331)</f>
        <v>5.4505545454545459</v>
      </c>
      <c r="U332" s="31"/>
      <c r="V332" s="30"/>
      <c r="W332" s="30"/>
    </row>
    <row r="333" spans="14:23" ht="18.75" outlineLevel="2" x14ac:dyDescent="0.2">
      <c r="N333" s="29"/>
      <c r="O333" s="29"/>
      <c r="P333" s="29"/>
      <c r="Q333" s="38" t="s">
        <v>57</v>
      </c>
      <c r="R333" s="30"/>
      <c r="S333" s="30"/>
      <c r="T333" s="33">
        <v>5.0385</v>
      </c>
      <c r="U333" s="34">
        <v>496600</v>
      </c>
      <c r="V333" s="33">
        <v>65</v>
      </c>
      <c r="W333" s="33">
        <v>29</v>
      </c>
    </row>
    <row r="334" spans="14:23" outlineLevel="2" x14ac:dyDescent="0.2">
      <c r="N334" s="32">
        <v>38230</v>
      </c>
      <c r="O334" s="32">
        <v>38231</v>
      </c>
      <c r="P334" s="32">
        <v>38231</v>
      </c>
      <c r="Q334" s="37">
        <v>38231</v>
      </c>
      <c r="R334" s="33">
        <v>5.09</v>
      </c>
      <c r="S334" s="33">
        <v>4.9649999999999999</v>
      </c>
      <c r="T334" s="30">
        <v>5.0240999999999998</v>
      </c>
      <c r="U334" s="31">
        <v>419600</v>
      </c>
      <c r="V334" s="30">
        <v>52</v>
      </c>
      <c r="W334" s="30">
        <v>26</v>
      </c>
    </row>
    <row r="335" spans="14:23" outlineLevel="2" x14ac:dyDescent="0.2">
      <c r="N335" s="29">
        <v>38231</v>
      </c>
      <c r="O335" s="29">
        <v>38232</v>
      </c>
      <c r="P335" s="29">
        <v>38232</v>
      </c>
      <c r="Q335" s="37">
        <v>38231</v>
      </c>
      <c r="R335" s="30">
        <v>5.0750000000000002</v>
      </c>
      <c r="S335" s="30">
        <v>4.9450000000000003</v>
      </c>
      <c r="T335" s="33">
        <v>4.7455999999999996</v>
      </c>
      <c r="U335" s="34">
        <v>480600</v>
      </c>
      <c r="V335" s="33">
        <v>55</v>
      </c>
      <c r="W335" s="33">
        <v>25</v>
      </c>
    </row>
    <row r="336" spans="14:23" outlineLevel="2" x14ac:dyDescent="0.2">
      <c r="N336" s="32">
        <v>38232</v>
      </c>
      <c r="O336" s="32">
        <v>38233</v>
      </c>
      <c r="P336" s="32">
        <v>38233</v>
      </c>
      <c r="Q336" s="37">
        <v>38231</v>
      </c>
      <c r="R336" s="33">
        <v>4.8825000000000003</v>
      </c>
      <c r="S336" s="33">
        <v>4.4850000000000003</v>
      </c>
      <c r="T336" s="30">
        <v>4.3269000000000002</v>
      </c>
      <c r="U336" s="31">
        <v>594100</v>
      </c>
      <c r="V336" s="30">
        <v>85</v>
      </c>
      <c r="W336" s="30">
        <v>28</v>
      </c>
    </row>
    <row r="337" spans="14:23" outlineLevel="2" x14ac:dyDescent="0.2">
      <c r="N337" s="29">
        <v>38233</v>
      </c>
      <c r="O337" s="29">
        <v>38234</v>
      </c>
      <c r="P337" s="29">
        <v>38237</v>
      </c>
      <c r="Q337" s="37">
        <v>38231</v>
      </c>
      <c r="R337" s="30">
        <v>4.55</v>
      </c>
      <c r="S337" s="30">
        <v>4.22</v>
      </c>
      <c r="T337" s="33">
        <v>4.4145000000000003</v>
      </c>
      <c r="U337" s="34">
        <v>438100</v>
      </c>
      <c r="V337" s="33">
        <v>58</v>
      </c>
      <c r="W337" s="33">
        <v>26</v>
      </c>
    </row>
    <row r="338" spans="14:23" outlineLevel="2" x14ac:dyDescent="0.2">
      <c r="N338" s="32">
        <v>38237</v>
      </c>
      <c r="O338" s="32">
        <v>38238</v>
      </c>
      <c r="P338" s="32">
        <v>38238</v>
      </c>
      <c r="Q338" s="37">
        <v>38231</v>
      </c>
      <c r="R338" s="33">
        <v>4.49</v>
      </c>
      <c r="S338" s="33">
        <v>4.3600000000000003</v>
      </c>
      <c r="T338" s="30">
        <v>4.6942000000000004</v>
      </c>
      <c r="U338" s="31">
        <v>652500</v>
      </c>
      <c r="V338" s="30">
        <v>78</v>
      </c>
      <c r="W338" s="30">
        <v>27</v>
      </c>
    </row>
    <row r="339" spans="14:23" outlineLevel="2" x14ac:dyDescent="0.2">
      <c r="N339" s="29">
        <v>38238</v>
      </c>
      <c r="O339" s="29">
        <v>38239</v>
      </c>
      <c r="P339" s="29">
        <v>38239</v>
      </c>
      <c r="Q339" s="37">
        <v>38231</v>
      </c>
      <c r="R339" s="30">
        <v>4.75</v>
      </c>
      <c r="S339" s="30">
        <v>4.59</v>
      </c>
      <c r="T339" s="33">
        <v>4.5688000000000004</v>
      </c>
      <c r="U339" s="34">
        <v>693200</v>
      </c>
      <c r="V339" s="33">
        <v>77</v>
      </c>
      <c r="W339" s="33">
        <v>27</v>
      </c>
    </row>
    <row r="340" spans="14:23" outlineLevel="2" x14ac:dyDescent="0.2">
      <c r="N340" s="32">
        <v>38239</v>
      </c>
      <c r="O340" s="32">
        <v>38240</v>
      </c>
      <c r="P340" s="32">
        <v>38240</v>
      </c>
      <c r="Q340" s="37">
        <v>38231</v>
      </c>
      <c r="R340" s="33">
        <v>4.625</v>
      </c>
      <c r="S340" s="33">
        <v>4.5</v>
      </c>
      <c r="T340" s="30">
        <v>4.5807000000000002</v>
      </c>
      <c r="U340" s="31">
        <v>632100</v>
      </c>
      <c r="V340" s="30">
        <v>74</v>
      </c>
      <c r="W340" s="30">
        <v>26</v>
      </c>
    </row>
    <row r="341" spans="14:23" outlineLevel="2" x14ac:dyDescent="0.2">
      <c r="N341" s="29">
        <v>38240</v>
      </c>
      <c r="O341" s="29">
        <v>38241</v>
      </c>
      <c r="P341" s="29">
        <v>38243</v>
      </c>
      <c r="Q341" s="37">
        <v>38231</v>
      </c>
      <c r="R341" s="30">
        <v>4.6100000000000003</v>
      </c>
      <c r="S341" s="30">
        <v>4.4800000000000004</v>
      </c>
      <c r="T341" s="33">
        <v>5.1228999999999996</v>
      </c>
      <c r="U341" s="34">
        <v>752600</v>
      </c>
      <c r="V341" s="33">
        <v>90</v>
      </c>
      <c r="W341" s="33">
        <v>29</v>
      </c>
    </row>
    <row r="342" spans="14:23" outlineLevel="2" x14ac:dyDescent="0.2">
      <c r="N342" s="32">
        <v>38243</v>
      </c>
      <c r="O342" s="32">
        <v>38244</v>
      </c>
      <c r="P342" s="32">
        <v>38244</v>
      </c>
      <c r="Q342" s="37">
        <v>38231</v>
      </c>
      <c r="R342" s="33">
        <v>5.35</v>
      </c>
      <c r="S342" s="33">
        <v>4.91</v>
      </c>
      <c r="T342" s="30">
        <v>5.1473000000000004</v>
      </c>
      <c r="U342" s="31">
        <v>469500</v>
      </c>
      <c r="V342" s="30">
        <v>62</v>
      </c>
      <c r="W342" s="30">
        <v>29</v>
      </c>
    </row>
    <row r="343" spans="14:23" outlineLevel="1" x14ac:dyDescent="0.2">
      <c r="N343" s="29">
        <v>38244</v>
      </c>
      <c r="O343" s="29">
        <v>38245</v>
      </c>
      <c r="P343" s="29">
        <v>38245</v>
      </c>
      <c r="Q343" s="37">
        <v>38231</v>
      </c>
      <c r="R343" s="30">
        <v>5.3</v>
      </c>
      <c r="S343" s="30">
        <v>5.1150000000000002</v>
      </c>
      <c r="T343" s="33">
        <v>5.1654999999999998</v>
      </c>
      <c r="U343" s="34">
        <v>390800</v>
      </c>
      <c r="V343" s="33">
        <v>46</v>
      </c>
      <c r="W343" s="33">
        <v>23</v>
      </c>
    </row>
    <row r="344" spans="14:23" outlineLevel="2" x14ac:dyDescent="0.2">
      <c r="N344" s="32">
        <v>38245</v>
      </c>
      <c r="O344" s="32">
        <v>38246</v>
      </c>
      <c r="P344" s="32">
        <v>38246</v>
      </c>
      <c r="Q344" s="37">
        <v>38231</v>
      </c>
      <c r="R344" s="33">
        <v>5.22</v>
      </c>
      <c r="S344" s="33">
        <v>5.07</v>
      </c>
      <c r="T344" s="30">
        <v>4.8167</v>
      </c>
      <c r="U344" s="31">
        <v>498300</v>
      </c>
      <c r="V344" s="30">
        <v>64</v>
      </c>
      <c r="W344" s="30">
        <v>29</v>
      </c>
    </row>
    <row r="345" spans="14:23" outlineLevel="2" x14ac:dyDescent="0.2">
      <c r="N345" s="29">
        <v>38246</v>
      </c>
      <c r="O345" s="29">
        <v>38247</v>
      </c>
      <c r="P345" s="29">
        <v>38247</v>
      </c>
      <c r="Q345" s="37">
        <v>38231</v>
      </c>
      <c r="R345" s="30">
        <v>4.95</v>
      </c>
      <c r="S345" s="30">
        <v>4.72</v>
      </c>
      <c r="T345" s="33">
        <v>4.9547999999999996</v>
      </c>
      <c r="U345" s="34">
        <v>576100</v>
      </c>
      <c r="V345" s="33">
        <v>65</v>
      </c>
      <c r="W345" s="33">
        <v>32</v>
      </c>
    </row>
    <row r="346" spans="14:23" outlineLevel="2" x14ac:dyDescent="0.2">
      <c r="N346" s="32">
        <v>38247</v>
      </c>
      <c r="O346" s="32">
        <v>38248</v>
      </c>
      <c r="P346" s="32">
        <v>38250</v>
      </c>
      <c r="Q346" s="37">
        <v>38231</v>
      </c>
      <c r="R346" s="33">
        <v>5.0250000000000004</v>
      </c>
      <c r="S346" s="33">
        <v>4.9000000000000004</v>
      </c>
      <c r="T346" s="30">
        <v>5.2154999999999996</v>
      </c>
      <c r="U346" s="31">
        <v>405300</v>
      </c>
      <c r="V346" s="30">
        <v>60</v>
      </c>
      <c r="W346" s="30">
        <v>29</v>
      </c>
    </row>
    <row r="347" spans="14:23" outlineLevel="2" x14ac:dyDescent="0.2">
      <c r="N347" s="29">
        <v>38250</v>
      </c>
      <c r="O347" s="29">
        <v>38251</v>
      </c>
      <c r="P347" s="29">
        <v>38251</v>
      </c>
      <c r="Q347" s="37">
        <v>38231</v>
      </c>
      <c r="R347" s="30">
        <v>5.34</v>
      </c>
      <c r="S347" s="30">
        <v>5.13</v>
      </c>
      <c r="T347" s="33">
        <v>5.4294000000000002</v>
      </c>
      <c r="U347" s="34">
        <v>435200</v>
      </c>
      <c r="V347" s="33">
        <v>56</v>
      </c>
      <c r="W347" s="33">
        <v>27</v>
      </c>
    </row>
    <row r="348" spans="14:23" outlineLevel="2" x14ac:dyDescent="0.2">
      <c r="N348" s="32">
        <v>38251</v>
      </c>
      <c r="O348" s="32">
        <v>38252</v>
      </c>
      <c r="P348" s="32">
        <v>38252</v>
      </c>
      <c r="Q348" s="37">
        <v>38231</v>
      </c>
      <c r="R348" s="33">
        <v>5.4974999999999996</v>
      </c>
      <c r="S348" s="33">
        <v>5.37</v>
      </c>
      <c r="T348" s="30">
        <v>5.5848000000000004</v>
      </c>
      <c r="U348" s="31">
        <v>550100</v>
      </c>
      <c r="V348" s="30">
        <v>68</v>
      </c>
      <c r="W348" s="30">
        <v>33</v>
      </c>
    </row>
    <row r="349" spans="14:23" outlineLevel="2" x14ac:dyDescent="0.2">
      <c r="N349" s="29">
        <v>38252</v>
      </c>
      <c r="O349" s="29">
        <v>38253</v>
      </c>
      <c r="P349" s="29">
        <v>38253</v>
      </c>
      <c r="Q349" s="37">
        <v>38231</v>
      </c>
      <c r="R349" s="30">
        <v>5.65</v>
      </c>
      <c r="S349" s="30">
        <v>5.54</v>
      </c>
      <c r="T349" s="33">
        <v>5.5792999999999999</v>
      </c>
      <c r="U349" s="34">
        <v>421400</v>
      </c>
      <c r="V349" s="33">
        <v>49</v>
      </c>
      <c r="W349" s="33">
        <v>25</v>
      </c>
    </row>
    <row r="350" spans="14:23" outlineLevel="2" x14ac:dyDescent="0.2">
      <c r="N350" s="32">
        <v>38253</v>
      </c>
      <c r="O350" s="32">
        <v>38254</v>
      </c>
      <c r="P350" s="32">
        <v>38254</v>
      </c>
      <c r="Q350" s="37">
        <v>38231</v>
      </c>
      <c r="R350" s="33">
        <v>5.63</v>
      </c>
      <c r="S350" s="33">
        <v>5.41</v>
      </c>
      <c r="T350" s="30">
        <v>5.4115000000000002</v>
      </c>
      <c r="U350" s="31">
        <v>326500</v>
      </c>
      <c r="V350" s="30">
        <v>51</v>
      </c>
      <c r="W350" s="30">
        <v>29</v>
      </c>
    </row>
    <row r="351" spans="14:23" outlineLevel="2" x14ac:dyDescent="0.2">
      <c r="N351" s="29">
        <v>38254</v>
      </c>
      <c r="O351" s="29">
        <v>38255</v>
      </c>
      <c r="P351" s="29">
        <v>38257</v>
      </c>
      <c r="Q351" s="37">
        <v>38231</v>
      </c>
      <c r="R351" s="30">
        <v>5.4749999999999996</v>
      </c>
      <c r="S351" s="30">
        <v>5.3525</v>
      </c>
      <c r="T351" s="33">
        <v>5.2240000000000002</v>
      </c>
      <c r="U351" s="34">
        <v>432000</v>
      </c>
      <c r="V351" s="33">
        <v>55</v>
      </c>
      <c r="W351" s="33">
        <v>24</v>
      </c>
    </row>
    <row r="352" spans="14:23" outlineLevel="2" x14ac:dyDescent="0.2">
      <c r="N352" s="32">
        <v>38257</v>
      </c>
      <c r="O352" s="32">
        <v>38258</v>
      </c>
      <c r="P352" s="32">
        <v>38258</v>
      </c>
      <c r="Q352" s="37">
        <v>38231</v>
      </c>
      <c r="R352" s="33">
        <v>5.3</v>
      </c>
      <c r="S352" s="33">
        <v>5.15</v>
      </c>
      <c r="T352" s="30">
        <v>5.4462000000000002</v>
      </c>
      <c r="U352" s="31">
        <v>222100</v>
      </c>
      <c r="V352" s="30">
        <v>30</v>
      </c>
      <c r="W352" s="30">
        <v>18</v>
      </c>
    </row>
    <row r="353" spans="14:23" outlineLevel="2" x14ac:dyDescent="0.2">
      <c r="N353" s="29">
        <v>38258</v>
      </c>
      <c r="O353" s="29">
        <v>38259</v>
      </c>
      <c r="P353" s="29">
        <v>38259</v>
      </c>
      <c r="Q353" s="37">
        <v>38231</v>
      </c>
      <c r="R353" s="30">
        <v>5.5</v>
      </c>
      <c r="S353" s="30">
        <v>5.38</v>
      </c>
      <c r="T353" s="33">
        <v>6.2553999999999998</v>
      </c>
      <c r="U353" s="34">
        <v>690600</v>
      </c>
      <c r="V353" s="33">
        <v>87</v>
      </c>
      <c r="W353" s="33">
        <v>27</v>
      </c>
    </row>
    <row r="354" spans="14:23" outlineLevel="2" x14ac:dyDescent="0.2">
      <c r="N354" s="32">
        <v>38259</v>
      </c>
      <c r="O354" s="32">
        <v>38260</v>
      </c>
      <c r="P354" s="32">
        <v>38260</v>
      </c>
      <c r="Q354" s="37">
        <v>38231</v>
      </c>
      <c r="R354" s="33">
        <v>6.43</v>
      </c>
      <c r="S354" s="33">
        <v>5.9</v>
      </c>
      <c r="T354" s="33">
        <f>SUBTOTAL(1,T333:T353)</f>
        <v>5.0831714285714291</v>
      </c>
      <c r="U354" s="34"/>
      <c r="V354" s="33"/>
      <c r="W354" s="33"/>
    </row>
    <row r="355" spans="14:23" ht="18.75" outlineLevel="2" x14ac:dyDescent="0.2">
      <c r="N355" s="32"/>
      <c r="O355" s="32"/>
      <c r="P355" s="32"/>
      <c r="Q355" s="38" t="s">
        <v>58</v>
      </c>
      <c r="R355" s="33"/>
      <c r="S355" s="33"/>
      <c r="T355" s="30">
        <v>6.3615000000000004</v>
      </c>
      <c r="U355" s="31">
        <v>1187300</v>
      </c>
      <c r="V355" s="30">
        <v>126</v>
      </c>
      <c r="W355" s="30">
        <v>33</v>
      </c>
    </row>
    <row r="356" spans="14:23" outlineLevel="2" x14ac:dyDescent="0.2">
      <c r="N356" s="29">
        <v>38260</v>
      </c>
      <c r="O356" s="29">
        <v>38261</v>
      </c>
      <c r="P356" s="29">
        <v>38261</v>
      </c>
      <c r="Q356" s="37">
        <v>38261</v>
      </c>
      <c r="R356" s="30">
        <v>6.65</v>
      </c>
      <c r="S356" s="30">
        <v>5.66</v>
      </c>
      <c r="T356" s="33">
        <v>5.3822000000000001</v>
      </c>
      <c r="U356" s="34">
        <v>1249700</v>
      </c>
      <c r="V356" s="33">
        <v>165</v>
      </c>
      <c r="W356" s="33">
        <v>36</v>
      </c>
    </row>
    <row r="357" spans="14:23" outlineLevel="2" x14ac:dyDescent="0.2">
      <c r="N357" s="32">
        <v>38261</v>
      </c>
      <c r="O357" s="32">
        <v>38262</v>
      </c>
      <c r="P357" s="32">
        <v>38264</v>
      </c>
      <c r="Q357" s="37">
        <v>38261</v>
      </c>
      <c r="R357" s="33">
        <v>5.83</v>
      </c>
      <c r="S357" s="33">
        <v>4.95</v>
      </c>
      <c r="T357" s="30">
        <v>5.7206999999999999</v>
      </c>
      <c r="U357" s="31">
        <v>1114100</v>
      </c>
      <c r="V357" s="30">
        <v>143</v>
      </c>
      <c r="W357" s="30">
        <v>36</v>
      </c>
    </row>
    <row r="358" spans="14:23" outlineLevel="2" x14ac:dyDescent="0.2">
      <c r="N358" s="29">
        <v>38264</v>
      </c>
      <c r="O358" s="29">
        <v>38265</v>
      </c>
      <c r="P358" s="29">
        <v>38265</v>
      </c>
      <c r="Q358" s="37">
        <v>38261</v>
      </c>
      <c r="R358" s="30">
        <v>6</v>
      </c>
      <c r="S358" s="30">
        <v>5.6</v>
      </c>
      <c r="T358" s="33">
        <v>6.0746000000000002</v>
      </c>
      <c r="U358" s="34">
        <v>1127500</v>
      </c>
      <c r="V358" s="33">
        <v>147</v>
      </c>
      <c r="W358" s="33">
        <v>34</v>
      </c>
    </row>
    <row r="359" spans="14:23" outlineLevel="2" x14ac:dyDescent="0.2">
      <c r="N359" s="32">
        <v>38265</v>
      </c>
      <c r="O359" s="32">
        <v>38266</v>
      </c>
      <c r="P359" s="32">
        <v>38266</v>
      </c>
      <c r="Q359" s="37">
        <v>38261</v>
      </c>
      <c r="R359" s="33">
        <v>6.2</v>
      </c>
      <c r="S359" s="33">
        <v>5.9749999999999996</v>
      </c>
      <c r="T359" s="30">
        <v>6.0019</v>
      </c>
      <c r="U359" s="31">
        <v>1346500</v>
      </c>
      <c r="V359" s="30">
        <v>138</v>
      </c>
      <c r="W359" s="30">
        <v>32</v>
      </c>
    </row>
    <row r="360" spans="14:23" outlineLevel="2" x14ac:dyDescent="0.2">
      <c r="N360" s="29">
        <v>38266</v>
      </c>
      <c r="O360" s="29">
        <v>38267</v>
      </c>
      <c r="P360" s="29">
        <v>38267</v>
      </c>
      <c r="Q360" s="37">
        <v>38261</v>
      </c>
      <c r="R360" s="30">
        <v>6.1150000000000002</v>
      </c>
      <c r="S360" s="30">
        <v>5.85</v>
      </c>
      <c r="T360" s="33">
        <v>6.24</v>
      </c>
      <c r="U360" s="34">
        <v>1539700</v>
      </c>
      <c r="V360" s="33">
        <v>154</v>
      </c>
      <c r="W360" s="33">
        <v>34</v>
      </c>
    </row>
    <row r="361" spans="14:23" outlineLevel="2" x14ac:dyDescent="0.2">
      <c r="N361" s="32">
        <v>38267</v>
      </c>
      <c r="O361" s="32">
        <v>38268</v>
      </c>
      <c r="P361" s="32">
        <v>38268</v>
      </c>
      <c r="Q361" s="37">
        <v>38261</v>
      </c>
      <c r="R361" s="33">
        <v>6.8</v>
      </c>
      <c r="S361" s="33">
        <v>5.6</v>
      </c>
      <c r="T361" s="30">
        <v>5.5930999999999997</v>
      </c>
      <c r="U361" s="31">
        <v>1232100</v>
      </c>
      <c r="V361" s="30">
        <v>138</v>
      </c>
      <c r="W361" s="30">
        <v>36</v>
      </c>
    </row>
    <row r="362" spans="14:23" outlineLevel="2" x14ac:dyDescent="0.2">
      <c r="N362" s="29">
        <v>38268</v>
      </c>
      <c r="O362" s="29">
        <v>38269</v>
      </c>
      <c r="P362" s="29">
        <v>38271</v>
      </c>
      <c r="Q362" s="37">
        <v>38261</v>
      </c>
      <c r="R362" s="30">
        <v>6.3</v>
      </c>
      <c r="S362" s="30">
        <v>5.15</v>
      </c>
      <c r="T362" s="33">
        <v>5.6311999999999998</v>
      </c>
      <c r="U362" s="34">
        <v>1362800</v>
      </c>
      <c r="V362" s="33">
        <v>139</v>
      </c>
      <c r="W362" s="33">
        <v>37</v>
      </c>
    </row>
    <row r="363" spans="14:23" outlineLevel="2" x14ac:dyDescent="0.2">
      <c r="N363" s="32">
        <v>38271</v>
      </c>
      <c r="O363" s="32">
        <v>38272</v>
      </c>
      <c r="P363" s="32">
        <v>38272</v>
      </c>
      <c r="Q363" s="37">
        <v>38261</v>
      </c>
      <c r="R363" s="33">
        <v>6.08</v>
      </c>
      <c r="S363" s="33">
        <v>5.3150000000000004</v>
      </c>
      <c r="T363" s="30">
        <v>5.3722000000000003</v>
      </c>
      <c r="U363" s="31">
        <v>1295800</v>
      </c>
      <c r="V363" s="30">
        <v>154</v>
      </c>
      <c r="W363" s="30">
        <v>37</v>
      </c>
    </row>
    <row r="364" spans="14:23" outlineLevel="1" x14ac:dyDescent="0.2">
      <c r="N364" s="29">
        <v>38272</v>
      </c>
      <c r="O364" s="29">
        <v>38273</v>
      </c>
      <c r="P364" s="29">
        <v>38273</v>
      </c>
      <c r="Q364" s="37">
        <v>38261</v>
      </c>
      <c r="R364" s="30">
        <v>5.4950000000000001</v>
      </c>
      <c r="S364" s="30">
        <v>5.18</v>
      </c>
      <c r="T364" s="33">
        <v>5.3859000000000004</v>
      </c>
      <c r="U364" s="34">
        <v>1571000</v>
      </c>
      <c r="V364" s="33">
        <v>167</v>
      </c>
      <c r="W364" s="33">
        <v>37</v>
      </c>
    </row>
    <row r="365" spans="14:23" outlineLevel="2" x14ac:dyDescent="0.2">
      <c r="N365" s="32">
        <v>38273</v>
      </c>
      <c r="O365" s="32">
        <v>38274</v>
      </c>
      <c r="P365" s="32">
        <v>38274</v>
      </c>
      <c r="Q365" s="37">
        <v>38261</v>
      </c>
      <c r="R365" s="33">
        <v>5.6</v>
      </c>
      <c r="S365" s="33">
        <v>5.29</v>
      </c>
      <c r="T365" s="30">
        <v>5.7599</v>
      </c>
      <c r="U365" s="31">
        <v>998400</v>
      </c>
      <c r="V365" s="30">
        <v>116</v>
      </c>
      <c r="W365" s="30">
        <v>33</v>
      </c>
    </row>
    <row r="366" spans="14:23" outlineLevel="2" x14ac:dyDescent="0.2">
      <c r="N366" s="29">
        <v>38274</v>
      </c>
      <c r="O366" s="29">
        <v>38275</v>
      </c>
      <c r="P366" s="29">
        <v>38275</v>
      </c>
      <c r="Q366" s="37">
        <v>38261</v>
      </c>
      <c r="R366" s="30">
        <v>5.92</v>
      </c>
      <c r="S366" s="30">
        <v>5.6550000000000002</v>
      </c>
      <c r="T366" s="33">
        <v>5.6443000000000003</v>
      </c>
      <c r="U366" s="34">
        <v>1160700</v>
      </c>
      <c r="V366" s="33">
        <v>120</v>
      </c>
      <c r="W366" s="33">
        <v>32</v>
      </c>
    </row>
    <row r="367" spans="14:23" outlineLevel="2" x14ac:dyDescent="0.2">
      <c r="N367" s="32">
        <v>38275</v>
      </c>
      <c r="O367" s="32">
        <v>38276</v>
      </c>
      <c r="P367" s="32">
        <v>38278</v>
      </c>
      <c r="Q367" s="37">
        <v>38261</v>
      </c>
      <c r="R367" s="33">
        <v>5.7850000000000001</v>
      </c>
      <c r="S367" s="33">
        <v>5.55</v>
      </c>
      <c r="T367" s="30">
        <v>5.6372</v>
      </c>
      <c r="U367" s="31">
        <v>1577800</v>
      </c>
      <c r="V367" s="30">
        <v>160</v>
      </c>
      <c r="W367" s="30">
        <v>33</v>
      </c>
    </row>
    <row r="368" spans="14:23" outlineLevel="2" x14ac:dyDescent="0.2">
      <c r="N368" s="29">
        <v>38278</v>
      </c>
      <c r="O368" s="29">
        <v>38279</v>
      </c>
      <c r="P368" s="29">
        <v>38279</v>
      </c>
      <c r="Q368" s="37">
        <v>38261</v>
      </c>
      <c r="R368" s="30">
        <v>6.15</v>
      </c>
      <c r="S368" s="30">
        <v>5.4</v>
      </c>
      <c r="T368" s="33">
        <v>6.1336000000000004</v>
      </c>
      <c r="U368" s="34">
        <v>1680800</v>
      </c>
      <c r="V368" s="33">
        <v>166</v>
      </c>
      <c r="W368" s="33">
        <v>34</v>
      </c>
    </row>
    <row r="369" spans="14:23" outlineLevel="2" x14ac:dyDescent="0.2">
      <c r="N369" s="32">
        <v>38279</v>
      </c>
      <c r="O369" s="32">
        <v>38280</v>
      </c>
      <c r="P369" s="32">
        <v>38280</v>
      </c>
      <c r="Q369" s="37">
        <v>38261</v>
      </c>
      <c r="R369" s="33">
        <v>6.48</v>
      </c>
      <c r="S369" s="33">
        <v>5.75</v>
      </c>
      <c r="T369" s="30">
        <v>7.2674000000000003</v>
      </c>
      <c r="U369" s="31">
        <v>1479000</v>
      </c>
      <c r="V369" s="30">
        <v>135</v>
      </c>
      <c r="W369" s="30">
        <v>36</v>
      </c>
    </row>
    <row r="370" spans="14:23" outlineLevel="2" x14ac:dyDescent="0.2">
      <c r="N370" s="29">
        <v>38280</v>
      </c>
      <c r="O370" s="29">
        <v>38281</v>
      </c>
      <c r="P370" s="29">
        <v>38281</v>
      </c>
      <c r="Q370" s="37">
        <v>38261</v>
      </c>
      <c r="R370" s="30">
        <v>7.42</v>
      </c>
      <c r="S370" s="30">
        <v>6.85</v>
      </c>
      <c r="T370" s="33">
        <v>7.3506999999999998</v>
      </c>
      <c r="U370" s="34">
        <v>1248900</v>
      </c>
      <c r="V370" s="33">
        <v>119</v>
      </c>
      <c r="W370" s="33">
        <v>34</v>
      </c>
    </row>
    <row r="371" spans="14:23" outlineLevel="2" x14ac:dyDescent="0.2">
      <c r="N371" s="32">
        <v>38281</v>
      </c>
      <c r="O371" s="32">
        <v>38282</v>
      </c>
      <c r="P371" s="32">
        <v>38282</v>
      </c>
      <c r="Q371" s="37">
        <v>38261</v>
      </c>
      <c r="R371" s="33">
        <v>7.5</v>
      </c>
      <c r="S371" s="33">
        <v>7.09</v>
      </c>
      <c r="T371" s="30">
        <v>7.1151</v>
      </c>
      <c r="U371" s="31">
        <v>1038300</v>
      </c>
      <c r="V371" s="30">
        <v>125</v>
      </c>
      <c r="W371" s="30">
        <v>34</v>
      </c>
    </row>
    <row r="372" spans="14:23" outlineLevel="2" x14ac:dyDescent="0.2">
      <c r="N372" s="29">
        <v>38282</v>
      </c>
      <c r="O372" s="29">
        <v>38283</v>
      </c>
      <c r="P372" s="29">
        <v>38285</v>
      </c>
      <c r="Q372" s="37">
        <v>38261</v>
      </c>
      <c r="R372" s="30">
        <v>7.28</v>
      </c>
      <c r="S372" s="30">
        <v>6.95</v>
      </c>
      <c r="T372" s="33">
        <v>7.7541000000000002</v>
      </c>
      <c r="U372" s="34">
        <v>1004300</v>
      </c>
      <c r="V372" s="33">
        <v>112</v>
      </c>
      <c r="W372" s="33">
        <v>33</v>
      </c>
    </row>
    <row r="373" spans="14:23" outlineLevel="2" x14ac:dyDescent="0.2">
      <c r="N373" s="32">
        <v>38285</v>
      </c>
      <c r="O373" s="32">
        <v>38286</v>
      </c>
      <c r="P373" s="32">
        <v>38286</v>
      </c>
      <c r="Q373" s="37">
        <v>38261</v>
      </c>
      <c r="R373" s="33">
        <v>7.85</v>
      </c>
      <c r="S373" s="33">
        <v>7.6</v>
      </c>
      <c r="T373" s="30">
        <v>7.7765000000000004</v>
      </c>
      <c r="U373" s="31">
        <v>877900</v>
      </c>
      <c r="V373" s="30">
        <v>105</v>
      </c>
      <c r="W373" s="30">
        <v>35</v>
      </c>
    </row>
    <row r="374" spans="14:23" outlineLevel="2" x14ac:dyDescent="0.2">
      <c r="N374" s="29">
        <v>38286</v>
      </c>
      <c r="O374" s="29">
        <v>38287</v>
      </c>
      <c r="P374" s="29">
        <v>38287</v>
      </c>
      <c r="Q374" s="37">
        <v>38261</v>
      </c>
      <c r="R374" s="30">
        <v>7.85</v>
      </c>
      <c r="S374" s="30">
        <v>7.7249999999999996</v>
      </c>
      <c r="T374" s="33">
        <v>8.1204999999999998</v>
      </c>
      <c r="U374" s="34">
        <v>1192100</v>
      </c>
      <c r="V374" s="33">
        <v>122</v>
      </c>
      <c r="W374" s="33">
        <v>34</v>
      </c>
    </row>
    <row r="375" spans="14:23" outlineLevel="2" x14ac:dyDescent="0.2">
      <c r="N375" s="32">
        <v>38287</v>
      </c>
      <c r="O375" s="32">
        <v>38288</v>
      </c>
      <c r="P375" s="32">
        <v>38288</v>
      </c>
      <c r="Q375" s="37">
        <v>38261</v>
      </c>
      <c r="R375" s="33">
        <v>8.2149999999999999</v>
      </c>
      <c r="S375" s="33">
        <v>7.7</v>
      </c>
      <c r="T375" s="30">
        <v>6.8007</v>
      </c>
      <c r="U375" s="31">
        <v>970000</v>
      </c>
      <c r="V375" s="30">
        <v>104</v>
      </c>
      <c r="W375" s="30">
        <v>33</v>
      </c>
    </row>
    <row r="376" spans="14:23" outlineLevel="2" x14ac:dyDescent="0.2">
      <c r="N376" s="29">
        <v>38288</v>
      </c>
      <c r="O376" s="29">
        <v>38289</v>
      </c>
      <c r="P376" s="29">
        <v>38291</v>
      </c>
      <c r="Q376" s="37">
        <v>38261</v>
      </c>
      <c r="R376" s="30">
        <v>7.2</v>
      </c>
      <c r="S376" s="30">
        <v>6.15</v>
      </c>
      <c r="T376" s="30">
        <f>SUBTOTAL(1,T355:T375)</f>
        <v>6.339204761904762</v>
      </c>
      <c r="U376" s="31"/>
      <c r="V376" s="30"/>
      <c r="W376" s="30"/>
    </row>
    <row r="377" spans="14:23" ht="18.75" outlineLevel="2" x14ac:dyDescent="0.2">
      <c r="N377" s="29"/>
      <c r="O377" s="29"/>
      <c r="P377" s="29"/>
      <c r="Q377" s="38" t="s">
        <v>59</v>
      </c>
      <c r="R377" s="30"/>
      <c r="S377" s="30"/>
      <c r="T377" s="33">
        <v>6.4295</v>
      </c>
      <c r="U377" s="34">
        <v>1020900</v>
      </c>
      <c r="V377" s="33">
        <v>124</v>
      </c>
      <c r="W377" s="33">
        <v>39</v>
      </c>
    </row>
    <row r="378" spans="14:23" outlineLevel="2" x14ac:dyDescent="0.2">
      <c r="N378" s="32">
        <v>38289</v>
      </c>
      <c r="O378" s="32">
        <v>38292</v>
      </c>
      <c r="P378" s="32">
        <v>38292</v>
      </c>
      <c r="Q378" s="37">
        <v>38292</v>
      </c>
      <c r="R378" s="33">
        <v>7</v>
      </c>
      <c r="S378" s="33">
        <v>6.25</v>
      </c>
      <c r="T378" s="30">
        <v>6.9782999999999999</v>
      </c>
      <c r="U378" s="31">
        <v>773100</v>
      </c>
      <c r="V378" s="30">
        <v>101</v>
      </c>
      <c r="W378" s="30">
        <v>38</v>
      </c>
    </row>
    <row r="379" spans="14:23" outlineLevel="2" x14ac:dyDescent="0.2">
      <c r="N379" s="29">
        <v>38292</v>
      </c>
      <c r="O379" s="29">
        <v>38293</v>
      </c>
      <c r="P379" s="29">
        <v>38293</v>
      </c>
      <c r="Q379" s="37">
        <v>38292</v>
      </c>
      <c r="R379" s="30">
        <v>7.5</v>
      </c>
      <c r="S379" s="30">
        <v>6.8</v>
      </c>
      <c r="T379" s="33">
        <v>6.8863000000000003</v>
      </c>
      <c r="U379" s="34">
        <v>892700</v>
      </c>
      <c r="V379" s="33">
        <v>107</v>
      </c>
      <c r="W379" s="33">
        <v>33</v>
      </c>
    </row>
    <row r="380" spans="14:23" outlineLevel="2" x14ac:dyDescent="0.2">
      <c r="N380" s="32">
        <v>38293</v>
      </c>
      <c r="O380" s="32">
        <v>38294</v>
      </c>
      <c r="P380" s="32">
        <v>38294</v>
      </c>
      <c r="Q380" s="37">
        <v>38292</v>
      </c>
      <c r="R380" s="33">
        <v>7.25</v>
      </c>
      <c r="S380" s="33">
        <v>6.76</v>
      </c>
      <c r="T380" s="30">
        <v>7.2515999999999998</v>
      </c>
      <c r="U380" s="31">
        <v>695100</v>
      </c>
      <c r="V380" s="30">
        <v>86</v>
      </c>
      <c r="W380" s="30">
        <v>33</v>
      </c>
    </row>
    <row r="381" spans="14:23" outlineLevel="2" x14ac:dyDescent="0.2">
      <c r="N381" s="29">
        <v>38294</v>
      </c>
      <c r="O381" s="29">
        <v>38295</v>
      </c>
      <c r="P381" s="29">
        <v>38295</v>
      </c>
      <c r="Q381" s="37">
        <v>38292</v>
      </c>
      <c r="R381" s="30">
        <v>7.335</v>
      </c>
      <c r="S381" s="30">
        <v>7.1</v>
      </c>
      <c r="T381" s="33">
        <v>7.3990999999999998</v>
      </c>
      <c r="U381" s="34">
        <v>1309000</v>
      </c>
      <c r="V381" s="33">
        <v>147</v>
      </c>
      <c r="W381" s="33">
        <v>35</v>
      </c>
    </row>
    <row r="382" spans="14:23" outlineLevel="2" x14ac:dyDescent="0.2">
      <c r="N382" s="32">
        <v>38295</v>
      </c>
      <c r="O382" s="32">
        <v>38296</v>
      </c>
      <c r="P382" s="32">
        <v>38296</v>
      </c>
      <c r="Q382" s="37">
        <v>38292</v>
      </c>
      <c r="R382" s="33">
        <v>7.65</v>
      </c>
      <c r="S382" s="33">
        <v>7.0049999999999999</v>
      </c>
      <c r="T382" s="30">
        <v>6.0766999999999998</v>
      </c>
      <c r="U382" s="31">
        <v>847200</v>
      </c>
      <c r="V382" s="30">
        <v>106</v>
      </c>
      <c r="W382" s="30">
        <v>35</v>
      </c>
    </row>
    <row r="383" spans="14:23" outlineLevel="2" x14ac:dyDescent="0.2">
      <c r="N383" s="29">
        <v>38296</v>
      </c>
      <c r="O383" s="29">
        <v>38297</v>
      </c>
      <c r="P383" s="29">
        <v>38299</v>
      </c>
      <c r="Q383" s="37">
        <v>38292</v>
      </c>
      <c r="R383" s="30">
        <v>6.88</v>
      </c>
      <c r="S383" s="30">
        <v>5.95</v>
      </c>
      <c r="T383" s="33">
        <v>6.6205999999999996</v>
      </c>
      <c r="U383" s="34">
        <v>750200</v>
      </c>
      <c r="V383" s="33">
        <v>95</v>
      </c>
      <c r="W383" s="33">
        <v>33</v>
      </c>
    </row>
    <row r="384" spans="14:23" outlineLevel="2" x14ac:dyDescent="0.2">
      <c r="N384" s="32">
        <v>38299</v>
      </c>
      <c r="O384" s="32">
        <v>38300</v>
      </c>
      <c r="P384" s="32">
        <v>38300</v>
      </c>
      <c r="Q384" s="37">
        <v>38292</v>
      </c>
      <c r="R384" s="33">
        <v>6.9050000000000002</v>
      </c>
      <c r="S384" s="33">
        <v>5.55</v>
      </c>
      <c r="T384" s="30">
        <v>5.7961</v>
      </c>
      <c r="U384" s="31">
        <v>807300</v>
      </c>
      <c r="V384" s="30">
        <v>112</v>
      </c>
      <c r="W384" s="30">
        <v>35</v>
      </c>
    </row>
    <row r="385" spans="14:23" outlineLevel="2" x14ac:dyDescent="0.2">
      <c r="N385" s="29">
        <v>38300</v>
      </c>
      <c r="O385" s="29">
        <v>38301</v>
      </c>
      <c r="P385" s="29">
        <v>38301</v>
      </c>
      <c r="Q385" s="37">
        <v>38292</v>
      </c>
      <c r="R385" s="30">
        <v>6.37</v>
      </c>
      <c r="S385" s="30">
        <v>5.55</v>
      </c>
      <c r="T385" s="33">
        <v>6.1243999999999996</v>
      </c>
      <c r="U385" s="34">
        <v>712800</v>
      </c>
      <c r="V385" s="33">
        <v>93</v>
      </c>
      <c r="W385" s="33">
        <v>34</v>
      </c>
    </row>
    <row r="386" spans="14:23" outlineLevel="1" x14ac:dyDescent="0.2">
      <c r="N386" s="32">
        <v>38301</v>
      </c>
      <c r="O386" s="32">
        <v>38302</v>
      </c>
      <c r="P386" s="32">
        <v>38302</v>
      </c>
      <c r="Q386" s="37">
        <v>38292</v>
      </c>
      <c r="R386" s="33">
        <v>6.2549999999999999</v>
      </c>
      <c r="S386" s="33">
        <v>5.6</v>
      </c>
      <c r="T386" s="30">
        <v>6.1851000000000003</v>
      </c>
      <c r="U386" s="31">
        <v>706200</v>
      </c>
      <c r="V386" s="30">
        <v>79</v>
      </c>
      <c r="W386" s="30">
        <v>31</v>
      </c>
    </row>
    <row r="387" spans="14:23" outlineLevel="2" x14ac:dyDescent="0.2">
      <c r="N387" s="29">
        <v>38302</v>
      </c>
      <c r="O387" s="29">
        <v>38303</v>
      </c>
      <c r="P387" s="29">
        <v>38303</v>
      </c>
      <c r="Q387" s="37">
        <v>38292</v>
      </c>
      <c r="R387" s="30">
        <v>6.2350000000000003</v>
      </c>
      <c r="S387" s="30">
        <v>6.08</v>
      </c>
      <c r="T387" s="33">
        <v>5.9042000000000003</v>
      </c>
      <c r="U387" s="34">
        <v>994100</v>
      </c>
      <c r="V387" s="33">
        <v>117</v>
      </c>
      <c r="W387" s="33">
        <v>34</v>
      </c>
    </row>
    <row r="388" spans="14:23" outlineLevel="2" x14ac:dyDescent="0.2">
      <c r="N388" s="32">
        <v>38303</v>
      </c>
      <c r="O388" s="32">
        <v>38304</v>
      </c>
      <c r="P388" s="32">
        <v>38306</v>
      </c>
      <c r="Q388" s="37">
        <v>38292</v>
      </c>
      <c r="R388" s="33">
        <v>6.31</v>
      </c>
      <c r="S388" s="33">
        <v>5.69</v>
      </c>
      <c r="T388" s="30">
        <v>6.0195999999999996</v>
      </c>
      <c r="U388" s="31">
        <v>643000</v>
      </c>
      <c r="V388" s="30">
        <v>100</v>
      </c>
      <c r="W388" s="30">
        <v>35</v>
      </c>
    </row>
    <row r="389" spans="14:23" outlineLevel="2" x14ac:dyDescent="0.2">
      <c r="N389" s="29">
        <v>38306</v>
      </c>
      <c r="O389" s="29">
        <v>38307</v>
      </c>
      <c r="P389" s="29">
        <v>38307</v>
      </c>
      <c r="Q389" s="37">
        <v>38292</v>
      </c>
      <c r="R389" s="30">
        <v>6.25</v>
      </c>
      <c r="S389" s="30">
        <v>5.55</v>
      </c>
      <c r="T389" s="33">
        <v>6.5697999999999999</v>
      </c>
      <c r="U389" s="34">
        <v>820200</v>
      </c>
      <c r="V389" s="33">
        <v>105</v>
      </c>
      <c r="W389" s="33">
        <v>35</v>
      </c>
    </row>
    <row r="390" spans="14:23" outlineLevel="2" x14ac:dyDescent="0.2">
      <c r="N390" s="32">
        <v>38307</v>
      </c>
      <c r="O390" s="32">
        <v>38308</v>
      </c>
      <c r="P390" s="32">
        <v>38308</v>
      </c>
      <c r="Q390" s="37">
        <v>38292</v>
      </c>
      <c r="R390" s="33">
        <v>6.68</v>
      </c>
      <c r="S390" s="33">
        <v>6.1449999999999996</v>
      </c>
      <c r="T390" s="30">
        <v>6.0560999999999998</v>
      </c>
      <c r="U390" s="31">
        <v>980900</v>
      </c>
      <c r="V390" s="30">
        <v>132</v>
      </c>
      <c r="W390" s="30">
        <v>38</v>
      </c>
    </row>
    <row r="391" spans="14:23" outlineLevel="2" x14ac:dyDescent="0.2">
      <c r="N391" s="29">
        <v>38308</v>
      </c>
      <c r="O391" s="29">
        <v>38309</v>
      </c>
      <c r="P391" s="29">
        <v>38309</v>
      </c>
      <c r="Q391" s="37">
        <v>38292</v>
      </c>
      <c r="R391" s="30">
        <v>6.23</v>
      </c>
      <c r="S391" s="30">
        <v>5.5</v>
      </c>
      <c r="T391" s="33">
        <v>5.5928000000000004</v>
      </c>
      <c r="U391" s="34">
        <v>809900</v>
      </c>
      <c r="V391" s="33">
        <v>117</v>
      </c>
      <c r="W391" s="33">
        <v>35</v>
      </c>
    </row>
    <row r="392" spans="14:23" outlineLevel="2" x14ac:dyDescent="0.2">
      <c r="N392" s="32">
        <v>38309</v>
      </c>
      <c r="O392" s="32">
        <v>38310</v>
      </c>
      <c r="P392" s="32">
        <v>38310</v>
      </c>
      <c r="Q392" s="37">
        <v>38292</v>
      </c>
      <c r="R392" s="33">
        <v>6.0149999999999997</v>
      </c>
      <c r="S392" s="33">
        <v>5.2</v>
      </c>
      <c r="T392" s="30">
        <v>4.8108000000000004</v>
      </c>
      <c r="U392" s="31">
        <v>1127600</v>
      </c>
      <c r="V392" s="30">
        <v>150</v>
      </c>
      <c r="W392" s="30">
        <v>40</v>
      </c>
    </row>
    <row r="393" spans="14:23" outlineLevel="2" x14ac:dyDescent="0.2">
      <c r="N393" s="29">
        <v>38310</v>
      </c>
      <c r="O393" s="29">
        <v>38311</v>
      </c>
      <c r="P393" s="29">
        <v>38313</v>
      </c>
      <c r="Q393" s="37">
        <v>38292</v>
      </c>
      <c r="R393" s="30">
        <v>5.12</v>
      </c>
      <c r="S393" s="30">
        <v>4.6100000000000003</v>
      </c>
      <c r="T393" s="33">
        <v>5.2447999999999997</v>
      </c>
      <c r="U393" s="34">
        <v>1058400</v>
      </c>
      <c r="V393" s="33">
        <v>126</v>
      </c>
      <c r="W393" s="33">
        <v>37</v>
      </c>
    </row>
    <row r="394" spans="14:23" outlineLevel="2" x14ac:dyDescent="0.2">
      <c r="N394" s="32">
        <v>38313</v>
      </c>
      <c r="O394" s="32">
        <v>38314</v>
      </c>
      <c r="P394" s="32">
        <v>38314</v>
      </c>
      <c r="Q394" s="37">
        <v>38292</v>
      </c>
      <c r="R394" s="33">
        <v>5.5</v>
      </c>
      <c r="S394" s="33">
        <v>5</v>
      </c>
      <c r="T394" s="30">
        <v>5.2386999999999997</v>
      </c>
      <c r="U394" s="31">
        <v>938900</v>
      </c>
      <c r="V394" s="30">
        <v>126</v>
      </c>
      <c r="W394" s="30">
        <v>35</v>
      </c>
    </row>
    <row r="395" spans="14:23" outlineLevel="2" x14ac:dyDescent="0.2">
      <c r="N395" s="29">
        <v>38314</v>
      </c>
      <c r="O395" s="29">
        <v>38315</v>
      </c>
      <c r="P395" s="29">
        <v>38315</v>
      </c>
      <c r="Q395" s="37">
        <v>38292</v>
      </c>
      <c r="R395" s="30">
        <v>5.5</v>
      </c>
      <c r="S395" s="30">
        <v>4.9800000000000004</v>
      </c>
      <c r="T395" s="33">
        <v>5.0141999999999998</v>
      </c>
      <c r="U395" s="34">
        <v>1107400</v>
      </c>
      <c r="V395" s="33">
        <v>143</v>
      </c>
      <c r="W395" s="33">
        <v>37</v>
      </c>
    </row>
    <row r="396" spans="14:23" outlineLevel="2" x14ac:dyDescent="0.2">
      <c r="N396" s="32">
        <v>38315</v>
      </c>
      <c r="O396" s="32">
        <v>38316</v>
      </c>
      <c r="P396" s="32">
        <v>38320</v>
      </c>
      <c r="Q396" s="37">
        <v>38292</v>
      </c>
      <c r="R396" s="33">
        <v>6.08</v>
      </c>
      <c r="S396" s="33">
        <v>4.47</v>
      </c>
      <c r="T396" s="30">
        <v>6.7625999999999999</v>
      </c>
      <c r="U396" s="31">
        <v>662500</v>
      </c>
      <c r="V396" s="30">
        <v>91</v>
      </c>
      <c r="W396" s="30">
        <v>35</v>
      </c>
    </row>
    <row r="397" spans="14:23" outlineLevel="2" x14ac:dyDescent="0.2">
      <c r="N397" s="29">
        <v>38320</v>
      </c>
      <c r="O397" s="29">
        <v>38321</v>
      </c>
      <c r="P397" s="29">
        <v>38321</v>
      </c>
      <c r="Q397" s="37">
        <v>38292</v>
      </c>
      <c r="R397" s="30">
        <v>7.2</v>
      </c>
      <c r="S397" s="30">
        <v>5.79</v>
      </c>
      <c r="T397" s="30">
        <f>SUBTOTAL(1,T377:T396)</f>
        <v>6.1480650000000008</v>
      </c>
      <c r="U397" s="31"/>
      <c r="V397" s="30"/>
      <c r="W397" s="30"/>
    </row>
    <row r="398" spans="14:23" ht="18.75" outlineLevel="2" x14ac:dyDescent="0.2">
      <c r="N398" s="29"/>
      <c r="O398" s="29"/>
      <c r="P398" s="29"/>
      <c r="Q398" s="38" t="s">
        <v>60</v>
      </c>
      <c r="R398" s="30"/>
      <c r="S398" s="30"/>
      <c r="T398" s="33">
        <v>6.7877000000000001</v>
      </c>
      <c r="U398" s="34">
        <v>571500</v>
      </c>
      <c r="V398" s="33">
        <v>88</v>
      </c>
      <c r="W398" s="33">
        <v>35</v>
      </c>
    </row>
    <row r="399" spans="14:23" outlineLevel="2" x14ac:dyDescent="0.2">
      <c r="N399" s="32">
        <v>38321</v>
      </c>
      <c r="O399" s="32">
        <v>38322</v>
      </c>
      <c r="P399" s="32">
        <v>38322</v>
      </c>
      <c r="Q399" s="37">
        <v>38322</v>
      </c>
      <c r="R399" s="33">
        <v>7</v>
      </c>
      <c r="S399" s="33">
        <v>6.6</v>
      </c>
      <c r="T399" s="30">
        <v>6.7789000000000001</v>
      </c>
      <c r="U399" s="31">
        <v>710400</v>
      </c>
      <c r="V399" s="30">
        <v>105</v>
      </c>
      <c r="W399" s="30">
        <v>38</v>
      </c>
    </row>
    <row r="400" spans="14:23" outlineLevel="2" x14ac:dyDescent="0.2">
      <c r="N400" s="29">
        <v>38322</v>
      </c>
      <c r="O400" s="29">
        <v>38323</v>
      </c>
      <c r="P400" s="29">
        <v>38323</v>
      </c>
      <c r="Q400" s="37">
        <v>38322</v>
      </c>
      <c r="R400" s="30">
        <v>7</v>
      </c>
      <c r="S400" s="30">
        <v>6.65</v>
      </c>
      <c r="T400" s="33">
        <v>6.6852</v>
      </c>
      <c r="U400" s="34">
        <v>730000</v>
      </c>
      <c r="V400" s="33">
        <v>103</v>
      </c>
      <c r="W400" s="33">
        <v>38</v>
      </c>
    </row>
    <row r="401" spans="14:23" outlineLevel="2" x14ac:dyDescent="0.2">
      <c r="N401" s="32">
        <v>38323</v>
      </c>
      <c r="O401" s="32">
        <v>38324</v>
      </c>
      <c r="P401" s="32">
        <v>38324</v>
      </c>
      <c r="Q401" s="37">
        <v>38322</v>
      </c>
      <c r="R401" s="33">
        <v>6.7649999999999997</v>
      </c>
      <c r="S401" s="33">
        <v>6.31</v>
      </c>
      <c r="T401" s="30">
        <v>6.0407000000000002</v>
      </c>
      <c r="U401" s="31">
        <v>1098100</v>
      </c>
      <c r="V401" s="30">
        <v>127</v>
      </c>
      <c r="W401" s="30">
        <v>37</v>
      </c>
    </row>
    <row r="402" spans="14:23" outlineLevel="2" x14ac:dyDescent="0.2">
      <c r="N402" s="29">
        <v>38324</v>
      </c>
      <c r="O402" s="29">
        <v>38325</v>
      </c>
      <c r="P402" s="29">
        <v>38327</v>
      </c>
      <c r="Q402" s="37">
        <v>38322</v>
      </c>
      <c r="R402" s="30">
        <v>6.1449999999999996</v>
      </c>
      <c r="S402" s="30">
        <v>5.9</v>
      </c>
      <c r="T402" s="33">
        <v>6.0506000000000002</v>
      </c>
      <c r="U402" s="34">
        <v>811900</v>
      </c>
      <c r="V402" s="33">
        <v>105</v>
      </c>
      <c r="W402" s="33">
        <v>28</v>
      </c>
    </row>
    <row r="403" spans="14:23" outlineLevel="2" x14ac:dyDescent="0.2">
      <c r="N403" s="32">
        <v>38327</v>
      </c>
      <c r="O403" s="32">
        <v>38328</v>
      </c>
      <c r="P403" s="32">
        <v>38328</v>
      </c>
      <c r="Q403" s="37">
        <v>38322</v>
      </c>
      <c r="R403" s="33">
        <v>6.26</v>
      </c>
      <c r="S403" s="33">
        <v>5.6</v>
      </c>
      <c r="T403" s="30">
        <v>6.0343999999999998</v>
      </c>
      <c r="U403" s="31">
        <v>1252400</v>
      </c>
      <c r="V403" s="30">
        <v>141</v>
      </c>
      <c r="W403" s="30">
        <v>35</v>
      </c>
    </row>
    <row r="404" spans="14:23" outlineLevel="2" x14ac:dyDescent="0.2">
      <c r="N404" s="29">
        <v>38328</v>
      </c>
      <c r="O404" s="29">
        <v>38329</v>
      </c>
      <c r="P404" s="29">
        <v>38329</v>
      </c>
      <c r="Q404" s="37">
        <v>38322</v>
      </c>
      <c r="R404" s="30">
        <v>6.2</v>
      </c>
      <c r="S404" s="30">
        <v>5.94</v>
      </c>
      <c r="T404" s="33">
        <v>5.976</v>
      </c>
      <c r="U404" s="34">
        <v>1188200</v>
      </c>
      <c r="V404" s="33">
        <v>142</v>
      </c>
      <c r="W404" s="33">
        <v>32</v>
      </c>
    </row>
    <row r="405" spans="14:23" outlineLevel="2" x14ac:dyDescent="0.2">
      <c r="N405" s="32">
        <v>38329</v>
      </c>
      <c r="O405" s="32">
        <v>38330</v>
      </c>
      <c r="P405" s="32">
        <v>38330</v>
      </c>
      <c r="Q405" s="37">
        <v>38322</v>
      </c>
      <c r="R405" s="33">
        <v>6.09</v>
      </c>
      <c r="S405" s="33">
        <v>5.8</v>
      </c>
      <c r="T405" s="30">
        <v>6.0435999999999996</v>
      </c>
      <c r="U405" s="31">
        <v>906600</v>
      </c>
      <c r="V405" s="30">
        <v>115</v>
      </c>
      <c r="W405" s="30">
        <v>33</v>
      </c>
    </row>
    <row r="406" spans="14:23" outlineLevel="2" x14ac:dyDescent="0.2">
      <c r="N406" s="29">
        <v>38330</v>
      </c>
      <c r="O406" s="29">
        <v>38331</v>
      </c>
      <c r="P406" s="29">
        <v>38331</v>
      </c>
      <c r="Q406" s="37">
        <v>38322</v>
      </c>
      <c r="R406" s="30">
        <v>6.15</v>
      </c>
      <c r="S406" s="30">
        <v>5.9349999999999996</v>
      </c>
      <c r="T406" s="33">
        <v>6.2881</v>
      </c>
      <c r="U406" s="34">
        <v>907800</v>
      </c>
      <c r="V406" s="33">
        <v>118</v>
      </c>
      <c r="W406" s="33">
        <v>33</v>
      </c>
    </row>
    <row r="407" spans="14:23" outlineLevel="1" x14ac:dyDescent="0.2">
      <c r="N407" s="32">
        <v>38331</v>
      </c>
      <c r="O407" s="32">
        <v>38332</v>
      </c>
      <c r="P407" s="32">
        <v>38334</v>
      </c>
      <c r="Q407" s="37">
        <v>38322</v>
      </c>
      <c r="R407" s="33">
        <v>6.42</v>
      </c>
      <c r="S407" s="33">
        <v>6.18</v>
      </c>
      <c r="T407" s="30">
        <v>6.8883999999999999</v>
      </c>
      <c r="U407" s="31">
        <v>989100</v>
      </c>
      <c r="V407" s="30">
        <v>122</v>
      </c>
      <c r="W407" s="30">
        <v>35</v>
      </c>
    </row>
    <row r="408" spans="14:23" outlineLevel="2" x14ac:dyDescent="0.2">
      <c r="N408" s="29">
        <v>38334</v>
      </c>
      <c r="O408" s="29">
        <v>38335</v>
      </c>
      <c r="P408" s="29">
        <v>38335</v>
      </c>
      <c r="Q408" s="37">
        <v>38322</v>
      </c>
      <c r="R408" s="30">
        <v>6.9550000000000001</v>
      </c>
      <c r="S408" s="30">
        <v>6.72</v>
      </c>
      <c r="T408" s="33">
        <v>7.1012000000000004</v>
      </c>
      <c r="U408" s="34">
        <v>1009400</v>
      </c>
      <c r="V408" s="33">
        <v>117</v>
      </c>
      <c r="W408" s="33">
        <v>33</v>
      </c>
    </row>
    <row r="409" spans="14:23" outlineLevel="2" x14ac:dyDescent="0.2">
      <c r="N409" s="32">
        <v>38335</v>
      </c>
      <c r="O409" s="32">
        <v>38336</v>
      </c>
      <c r="P409" s="32">
        <v>38336</v>
      </c>
      <c r="Q409" s="37">
        <v>38322</v>
      </c>
      <c r="R409" s="33">
        <v>7.27</v>
      </c>
      <c r="S409" s="33">
        <v>6.8</v>
      </c>
      <c r="T409" s="30">
        <v>7.0434000000000001</v>
      </c>
      <c r="U409" s="31">
        <v>858600</v>
      </c>
      <c r="V409" s="30">
        <v>98</v>
      </c>
      <c r="W409" s="30">
        <v>34</v>
      </c>
    </row>
    <row r="410" spans="14:23" outlineLevel="2" x14ac:dyDescent="0.2">
      <c r="N410" s="29">
        <v>38336</v>
      </c>
      <c r="O410" s="29">
        <v>38337</v>
      </c>
      <c r="P410" s="29">
        <v>38337</v>
      </c>
      <c r="Q410" s="37">
        <v>38322</v>
      </c>
      <c r="R410" s="30">
        <v>7.13</v>
      </c>
      <c r="S410" s="30">
        <v>6.96</v>
      </c>
      <c r="T410" s="33">
        <v>6.8768000000000002</v>
      </c>
      <c r="U410" s="34">
        <v>968600</v>
      </c>
      <c r="V410" s="33">
        <v>91</v>
      </c>
      <c r="W410" s="33">
        <v>29</v>
      </c>
    </row>
    <row r="411" spans="14:23" outlineLevel="2" x14ac:dyDescent="0.2">
      <c r="N411" s="32">
        <v>38337</v>
      </c>
      <c r="O411" s="32">
        <v>38338</v>
      </c>
      <c r="P411" s="32">
        <v>38338</v>
      </c>
      <c r="Q411" s="37">
        <v>38322</v>
      </c>
      <c r="R411" s="33">
        <v>7.085</v>
      </c>
      <c r="S411" s="33">
        <v>6.79</v>
      </c>
      <c r="T411" s="30">
        <v>7.2641</v>
      </c>
      <c r="U411" s="31">
        <v>893800</v>
      </c>
      <c r="V411" s="30">
        <v>113</v>
      </c>
      <c r="W411" s="30">
        <v>34</v>
      </c>
    </row>
    <row r="412" spans="14:23" outlineLevel="2" x14ac:dyDescent="0.2">
      <c r="N412" s="29">
        <v>38338</v>
      </c>
      <c r="O412" s="29">
        <v>38339</v>
      </c>
      <c r="P412" s="29">
        <v>38341</v>
      </c>
      <c r="Q412" s="37">
        <v>38322</v>
      </c>
      <c r="R412" s="30">
        <v>7.55</v>
      </c>
      <c r="S412" s="30">
        <v>7.07</v>
      </c>
      <c r="T412" s="33">
        <v>7.1402999999999999</v>
      </c>
      <c r="U412" s="34">
        <v>883000</v>
      </c>
      <c r="V412" s="33">
        <v>103</v>
      </c>
      <c r="W412" s="33">
        <v>33</v>
      </c>
    </row>
    <row r="413" spans="14:23" outlineLevel="2" x14ac:dyDescent="0.2">
      <c r="N413" s="32">
        <v>38341</v>
      </c>
      <c r="O413" s="32">
        <v>38342</v>
      </c>
      <c r="P413" s="32">
        <v>38342</v>
      </c>
      <c r="Q413" s="37">
        <v>38322</v>
      </c>
      <c r="R413" s="33">
        <v>7.3</v>
      </c>
      <c r="S413" s="33">
        <v>6.8425000000000002</v>
      </c>
      <c r="T413" s="30">
        <v>6.8288000000000002</v>
      </c>
      <c r="U413" s="31">
        <v>1118400</v>
      </c>
      <c r="V413" s="30">
        <v>129</v>
      </c>
      <c r="W413" s="30">
        <v>36</v>
      </c>
    </row>
    <row r="414" spans="14:23" outlineLevel="2" x14ac:dyDescent="0.2">
      <c r="N414" s="29">
        <v>38342</v>
      </c>
      <c r="O414" s="29">
        <v>38343</v>
      </c>
      <c r="P414" s="29">
        <v>38343</v>
      </c>
      <c r="Q414" s="37">
        <v>38322</v>
      </c>
      <c r="R414" s="30">
        <v>6.93</v>
      </c>
      <c r="S414" s="30">
        <v>6.7</v>
      </c>
      <c r="T414" s="33">
        <v>7.0510000000000002</v>
      </c>
      <c r="U414" s="34">
        <v>956800</v>
      </c>
      <c r="V414" s="33">
        <v>100</v>
      </c>
      <c r="W414" s="33">
        <v>30</v>
      </c>
    </row>
    <row r="415" spans="14:23" outlineLevel="2" x14ac:dyDescent="0.2">
      <c r="N415" s="32">
        <v>38343</v>
      </c>
      <c r="O415" s="32">
        <v>38344</v>
      </c>
      <c r="P415" s="32">
        <v>38344</v>
      </c>
      <c r="Q415" s="37">
        <v>38322</v>
      </c>
      <c r="R415" s="33">
        <v>7.12</v>
      </c>
      <c r="S415" s="33">
        <v>6.94</v>
      </c>
      <c r="T415" s="30">
        <v>7.0500999999999996</v>
      </c>
      <c r="U415" s="31">
        <v>925300</v>
      </c>
      <c r="V415" s="30">
        <v>110</v>
      </c>
      <c r="W415" s="30">
        <v>36</v>
      </c>
    </row>
    <row r="416" spans="14:23" outlineLevel="2" x14ac:dyDescent="0.2">
      <c r="N416" s="29">
        <v>38344</v>
      </c>
      <c r="O416" s="29">
        <v>38345</v>
      </c>
      <c r="P416" s="29">
        <v>38348</v>
      </c>
      <c r="Q416" s="37">
        <v>38322</v>
      </c>
      <c r="R416" s="30">
        <v>7.2</v>
      </c>
      <c r="S416" s="30">
        <v>6.98</v>
      </c>
      <c r="T416" s="33">
        <v>6.5693999999999999</v>
      </c>
      <c r="U416" s="34">
        <v>987600</v>
      </c>
      <c r="V416" s="33">
        <v>111</v>
      </c>
      <c r="W416" s="33">
        <v>30</v>
      </c>
    </row>
    <row r="417" spans="14:23" outlineLevel="2" x14ac:dyDescent="0.2">
      <c r="N417" s="32">
        <v>38348</v>
      </c>
      <c r="O417" s="32">
        <v>38349</v>
      </c>
      <c r="P417" s="32">
        <v>38349</v>
      </c>
      <c r="Q417" s="37">
        <v>38322</v>
      </c>
      <c r="R417" s="33">
        <v>6.68</v>
      </c>
      <c r="S417" s="33">
        <v>6.47</v>
      </c>
      <c r="T417" s="30">
        <v>6.2735000000000003</v>
      </c>
      <c r="U417" s="31">
        <v>565500</v>
      </c>
      <c r="V417" s="30">
        <v>77</v>
      </c>
      <c r="W417" s="30">
        <v>31</v>
      </c>
    </row>
    <row r="418" spans="14:23" outlineLevel="2" x14ac:dyDescent="0.2">
      <c r="N418" s="29">
        <v>38349</v>
      </c>
      <c r="O418" s="29">
        <v>38350</v>
      </c>
      <c r="P418" s="29">
        <v>38350</v>
      </c>
      <c r="Q418" s="37">
        <v>38322</v>
      </c>
      <c r="R418" s="30">
        <v>6.44</v>
      </c>
      <c r="S418" s="30">
        <v>6.13</v>
      </c>
      <c r="T418" s="33">
        <v>6.1772</v>
      </c>
      <c r="U418" s="34">
        <v>569100</v>
      </c>
      <c r="V418" s="33">
        <v>75</v>
      </c>
      <c r="W418" s="33">
        <v>30</v>
      </c>
    </row>
    <row r="419" spans="14:23" outlineLevel="2" x14ac:dyDescent="0.2">
      <c r="N419" s="32">
        <v>38350</v>
      </c>
      <c r="O419" s="32">
        <v>38351</v>
      </c>
      <c r="P419" s="32">
        <v>38352</v>
      </c>
      <c r="Q419" s="37">
        <v>38322</v>
      </c>
      <c r="R419" s="33">
        <v>6.27</v>
      </c>
      <c r="S419" s="33">
        <v>6.1</v>
      </c>
      <c r="T419" s="33">
        <f>SUBTOTAL(1,T398:T418)</f>
        <v>6.6166380952380965</v>
      </c>
      <c r="U419" s="34"/>
      <c r="V419" s="33"/>
      <c r="W419" s="33"/>
    </row>
    <row r="420" spans="14:23" ht="18.75" outlineLevel="2" x14ac:dyDescent="0.2">
      <c r="N420" s="32"/>
      <c r="O420" s="32"/>
      <c r="P420" s="32"/>
      <c r="Q420" s="38" t="s">
        <v>61</v>
      </c>
      <c r="R420" s="33"/>
      <c r="S420" s="33"/>
      <c r="T420" s="30">
        <v>6.0175000000000001</v>
      </c>
      <c r="U420" s="31">
        <v>721400</v>
      </c>
      <c r="V420" s="30">
        <v>94</v>
      </c>
      <c r="W420" s="30">
        <v>35</v>
      </c>
    </row>
    <row r="421" spans="14:23" outlineLevel="2" x14ac:dyDescent="0.2">
      <c r="N421" s="29">
        <v>38351</v>
      </c>
      <c r="O421" s="29">
        <v>38353</v>
      </c>
      <c r="P421" s="29">
        <v>38355</v>
      </c>
      <c r="Q421" s="37">
        <v>38353</v>
      </c>
      <c r="R421" s="30">
        <v>6.14</v>
      </c>
      <c r="S421" s="30">
        <v>5.8</v>
      </c>
      <c r="T421" s="33">
        <v>5.5301999999999998</v>
      </c>
      <c r="U421" s="34">
        <v>735200</v>
      </c>
      <c r="V421" s="33">
        <v>95</v>
      </c>
      <c r="W421" s="33">
        <v>37</v>
      </c>
    </row>
    <row r="422" spans="14:23" outlineLevel="2" x14ac:dyDescent="0.2">
      <c r="N422" s="32">
        <v>38355</v>
      </c>
      <c r="O422" s="32">
        <v>38356</v>
      </c>
      <c r="P422" s="32">
        <v>38356</v>
      </c>
      <c r="Q422" s="37">
        <v>38353</v>
      </c>
      <c r="R422" s="33">
        <v>5.75</v>
      </c>
      <c r="S422" s="33">
        <v>5.37</v>
      </c>
      <c r="T422" s="30">
        <v>5.7015000000000002</v>
      </c>
      <c r="U422" s="31">
        <v>572100</v>
      </c>
      <c r="V422" s="30">
        <v>66</v>
      </c>
      <c r="W422" s="30">
        <v>31</v>
      </c>
    </row>
    <row r="423" spans="14:23" outlineLevel="2" x14ac:dyDescent="0.2">
      <c r="N423" s="29">
        <v>38356</v>
      </c>
      <c r="O423" s="29">
        <v>38357</v>
      </c>
      <c r="P423" s="29">
        <v>38357</v>
      </c>
      <c r="Q423" s="37">
        <v>38353</v>
      </c>
      <c r="R423" s="30">
        <v>5.83</v>
      </c>
      <c r="S423" s="30">
        <v>5.62</v>
      </c>
      <c r="T423" s="33">
        <v>5.8437999999999999</v>
      </c>
      <c r="U423" s="34">
        <v>952000</v>
      </c>
      <c r="V423" s="33">
        <v>108</v>
      </c>
      <c r="W423" s="33">
        <v>34</v>
      </c>
    </row>
    <row r="424" spans="14:23" outlineLevel="2" x14ac:dyDescent="0.2">
      <c r="N424" s="32">
        <v>38357</v>
      </c>
      <c r="O424" s="32">
        <v>38358</v>
      </c>
      <c r="P424" s="32">
        <v>38358</v>
      </c>
      <c r="Q424" s="37">
        <v>38353</v>
      </c>
      <c r="R424" s="33">
        <v>5.92</v>
      </c>
      <c r="S424" s="33">
        <v>5.76</v>
      </c>
      <c r="T424" s="30">
        <v>5.7889999999999997</v>
      </c>
      <c r="U424" s="31">
        <v>555900</v>
      </c>
      <c r="V424" s="30">
        <v>70</v>
      </c>
      <c r="W424" s="30">
        <v>34</v>
      </c>
    </row>
    <row r="425" spans="14:23" outlineLevel="2" x14ac:dyDescent="0.2">
      <c r="N425" s="29">
        <v>38358</v>
      </c>
      <c r="O425" s="29">
        <v>38359</v>
      </c>
      <c r="P425" s="29">
        <v>38359</v>
      </c>
      <c r="Q425" s="37">
        <v>38353</v>
      </c>
      <c r="R425" s="30">
        <v>5.89</v>
      </c>
      <c r="S425" s="30">
        <v>5.67</v>
      </c>
      <c r="T425" s="33">
        <v>5.8244999999999996</v>
      </c>
      <c r="U425" s="34">
        <v>794000</v>
      </c>
      <c r="V425" s="33">
        <v>100</v>
      </c>
      <c r="W425" s="33">
        <v>37</v>
      </c>
    </row>
    <row r="426" spans="14:23" outlineLevel="2" x14ac:dyDescent="0.2">
      <c r="N426" s="32">
        <v>38359</v>
      </c>
      <c r="O426" s="32">
        <v>38360</v>
      </c>
      <c r="P426" s="32">
        <v>38362</v>
      </c>
      <c r="Q426" s="37">
        <v>38353</v>
      </c>
      <c r="R426" s="33">
        <v>6.05</v>
      </c>
      <c r="S426" s="33">
        <v>5.73</v>
      </c>
      <c r="T426" s="30">
        <v>6.2077</v>
      </c>
      <c r="U426" s="31">
        <v>635900</v>
      </c>
      <c r="V426" s="30">
        <v>81</v>
      </c>
      <c r="W426" s="30">
        <v>33</v>
      </c>
    </row>
    <row r="427" spans="14:23" outlineLevel="1" x14ac:dyDescent="0.2">
      <c r="N427" s="29">
        <v>38362</v>
      </c>
      <c r="O427" s="29">
        <v>38363</v>
      </c>
      <c r="P427" s="29">
        <v>38363</v>
      </c>
      <c r="Q427" s="37">
        <v>38353</v>
      </c>
      <c r="R427" s="30">
        <v>6.34</v>
      </c>
      <c r="S427" s="30">
        <v>6.1</v>
      </c>
      <c r="T427" s="33">
        <v>5.9580000000000002</v>
      </c>
      <c r="U427" s="34">
        <v>586700</v>
      </c>
      <c r="V427" s="33">
        <v>81</v>
      </c>
      <c r="W427" s="33">
        <v>36</v>
      </c>
    </row>
    <row r="428" spans="14:23" outlineLevel="2" x14ac:dyDescent="0.2">
      <c r="N428" s="32">
        <v>38363</v>
      </c>
      <c r="O428" s="32">
        <v>38364</v>
      </c>
      <c r="P428" s="32">
        <v>38364</v>
      </c>
      <c r="Q428" s="37">
        <v>38353</v>
      </c>
      <c r="R428" s="33">
        <v>6.04</v>
      </c>
      <c r="S428" s="33">
        <v>5.88</v>
      </c>
      <c r="T428" s="30">
        <v>5.8920000000000003</v>
      </c>
      <c r="U428" s="31">
        <v>796800</v>
      </c>
      <c r="V428" s="30">
        <v>102</v>
      </c>
      <c r="W428" s="30">
        <v>32</v>
      </c>
    </row>
    <row r="429" spans="14:23" outlineLevel="2" x14ac:dyDescent="0.2">
      <c r="N429" s="29">
        <v>38364</v>
      </c>
      <c r="O429" s="29">
        <v>38365</v>
      </c>
      <c r="P429" s="29">
        <v>38365</v>
      </c>
      <c r="Q429" s="37">
        <v>38353</v>
      </c>
      <c r="R429" s="30">
        <v>5.99</v>
      </c>
      <c r="S429" s="30">
        <v>5.84</v>
      </c>
      <c r="T429" s="33">
        <v>6.0594999999999999</v>
      </c>
      <c r="U429" s="34">
        <v>580600</v>
      </c>
      <c r="V429" s="33">
        <v>70</v>
      </c>
      <c r="W429" s="33">
        <v>28</v>
      </c>
    </row>
    <row r="430" spans="14:23" outlineLevel="2" x14ac:dyDescent="0.2">
      <c r="N430" s="32">
        <v>38365</v>
      </c>
      <c r="O430" s="32">
        <v>38366</v>
      </c>
      <c r="P430" s="32">
        <v>38366</v>
      </c>
      <c r="Q430" s="37">
        <v>38353</v>
      </c>
      <c r="R430" s="33">
        <v>6.25</v>
      </c>
      <c r="S430" s="33">
        <v>5.94</v>
      </c>
      <c r="T430" s="30">
        <v>6.4516999999999998</v>
      </c>
      <c r="U430" s="31">
        <v>623900</v>
      </c>
      <c r="V430" s="30">
        <v>91</v>
      </c>
      <c r="W430" s="30">
        <v>33</v>
      </c>
    </row>
    <row r="431" spans="14:23" outlineLevel="2" x14ac:dyDescent="0.2">
      <c r="N431" s="29">
        <v>38366</v>
      </c>
      <c r="O431" s="29">
        <v>38367</v>
      </c>
      <c r="P431" s="29">
        <v>38370</v>
      </c>
      <c r="Q431" s="37">
        <v>38353</v>
      </c>
      <c r="R431" s="30">
        <v>6.5549999999999997</v>
      </c>
      <c r="S431" s="30">
        <v>6.2850000000000001</v>
      </c>
      <c r="T431" s="33">
        <v>6.6863000000000001</v>
      </c>
      <c r="U431" s="34">
        <v>633600</v>
      </c>
      <c r="V431" s="33">
        <v>79</v>
      </c>
      <c r="W431" s="33">
        <v>32</v>
      </c>
    </row>
    <row r="432" spans="14:23" outlineLevel="2" x14ac:dyDescent="0.2">
      <c r="N432" s="32">
        <v>38370</v>
      </c>
      <c r="O432" s="32">
        <v>38371</v>
      </c>
      <c r="P432" s="32">
        <v>38371</v>
      </c>
      <c r="Q432" s="37">
        <v>38353</v>
      </c>
      <c r="R432" s="33">
        <v>6.87</v>
      </c>
      <c r="S432" s="33">
        <v>6.25</v>
      </c>
      <c r="T432" s="30">
        <v>6.1955999999999998</v>
      </c>
      <c r="U432" s="31">
        <v>698200</v>
      </c>
      <c r="V432" s="30">
        <v>88</v>
      </c>
      <c r="W432" s="30">
        <v>35</v>
      </c>
    </row>
    <row r="433" spans="14:23" outlineLevel="2" x14ac:dyDescent="0.2">
      <c r="N433" s="29">
        <v>38371</v>
      </c>
      <c r="O433" s="29">
        <v>38372</v>
      </c>
      <c r="P433" s="29">
        <v>38372</v>
      </c>
      <c r="Q433" s="37">
        <v>38353</v>
      </c>
      <c r="R433" s="30">
        <v>6.33</v>
      </c>
      <c r="S433" s="30">
        <v>6.125</v>
      </c>
      <c r="T433" s="33">
        <v>6.266</v>
      </c>
      <c r="U433" s="34">
        <v>562900</v>
      </c>
      <c r="V433" s="33">
        <v>74</v>
      </c>
      <c r="W433" s="33">
        <v>31</v>
      </c>
    </row>
    <row r="434" spans="14:23" outlineLevel="2" x14ac:dyDescent="0.2">
      <c r="N434" s="32">
        <v>38372</v>
      </c>
      <c r="O434" s="32">
        <v>38373</v>
      </c>
      <c r="P434" s="32">
        <v>38373</v>
      </c>
      <c r="Q434" s="37">
        <v>38353</v>
      </c>
      <c r="R434" s="33">
        <v>6.35</v>
      </c>
      <c r="S434" s="33">
        <v>6.1</v>
      </c>
      <c r="T434" s="30">
        <v>6.4329999999999998</v>
      </c>
      <c r="U434" s="31">
        <v>542900</v>
      </c>
      <c r="V434" s="30">
        <v>76</v>
      </c>
      <c r="W434" s="30">
        <v>36</v>
      </c>
    </row>
    <row r="435" spans="14:23" outlineLevel="2" x14ac:dyDescent="0.2">
      <c r="N435" s="29">
        <v>38373</v>
      </c>
      <c r="O435" s="29">
        <v>38374</v>
      </c>
      <c r="P435" s="29">
        <v>38376</v>
      </c>
      <c r="Q435" s="37">
        <v>38353</v>
      </c>
      <c r="R435" s="30">
        <v>6.56</v>
      </c>
      <c r="S435" s="30">
        <v>6.33</v>
      </c>
      <c r="T435" s="33">
        <v>6.4073000000000002</v>
      </c>
      <c r="U435" s="34">
        <v>518000</v>
      </c>
      <c r="V435" s="33">
        <v>59</v>
      </c>
      <c r="W435" s="33">
        <v>30</v>
      </c>
    </row>
    <row r="436" spans="14:23" outlineLevel="2" x14ac:dyDescent="0.2">
      <c r="N436" s="32">
        <v>38376</v>
      </c>
      <c r="O436" s="32">
        <v>38377</v>
      </c>
      <c r="P436" s="32">
        <v>38377</v>
      </c>
      <c r="Q436" s="37">
        <v>38353</v>
      </c>
      <c r="R436" s="33">
        <v>6.48</v>
      </c>
      <c r="S436" s="33">
        <v>6.3449999999999998</v>
      </c>
      <c r="T436" s="30">
        <v>6.4358000000000004</v>
      </c>
      <c r="U436" s="31">
        <v>658400</v>
      </c>
      <c r="V436" s="30">
        <v>78</v>
      </c>
      <c r="W436" s="30">
        <v>27</v>
      </c>
    </row>
    <row r="437" spans="14:23" outlineLevel="2" x14ac:dyDescent="0.2">
      <c r="N437" s="29">
        <v>38377</v>
      </c>
      <c r="O437" s="29">
        <v>38378</v>
      </c>
      <c r="P437" s="29">
        <v>38378</v>
      </c>
      <c r="Q437" s="37">
        <v>38353</v>
      </c>
      <c r="R437" s="30">
        <v>6.55</v>
      </c>
      <c r="S437" s="30">
        <v>6.26</v>
      </c>
      <c r="T437" s="33">
        <v>6.4358000000000004</v>
      </c>
      <c r="U437" s="34">
        <v>577200</v>
      </c>
      <c r="V437" s="33">
        <v>69</v>
      </c>
      <c r="W437" s="33">
        <v>33</v>
      </c>
    </row>
    <row r="438" spans="14:23" outlineLevel="2" x14ac:dyDescent="0.2">
      <c r="N438" s="32">
        <v>38378</v>
      </c>
      <c r="O438" s="32">
        <v>38379</v>
      </c>
      <c r="P438" s="32">
        <v>38379</v>
      </c>
      <c r="Q438" s="37">
        <v>38353</v>
      </c>
      <c r="R438" s="33">
        <v>6.54</v>
      </c>
      <c r="S438" s="33">
        <v>6.38</v>
      </c>
      <c r="T438" s="30">
        <v>6.5021000000000004</v>
      </c>
      <c r="U438" s="31">
        <v>423500</v>
      </c>
      <c r="V438" s="30">
        <v>55</v>
      </c>
      <c r="W438" s="30">
        <v>30</v>
      </c>
    </row>
    <row r="439" spans="14:23" outlineLevel="2" x14ac:dyDescent="0.2">
      <c r="N439" s="29">
        <v>38379</v>
      </c>
      <c r="O439" s="29">
        <v>38380</v>
      </c>
      <c r="P439" s="29">
        <v>38380</v>
      </c>
      <c r="Q439" s="37">
        <v>38353</v>
      </c>
      <c r="R439" s="30">
        <v>6.56</v>
      </c>
      <c r="S439" s="30">
        <v>6.46</v>
      </c>
      <c r="T439" s="33">
        <v>6.2245999999999997</v>
      </c>
      <c r="U439" s="34">
        <v>279100</v>
      </c>
      <c r="V439" s="33">
        <v>46</v>
      </c>
      <c r="W439" s="33">
        <v>28</v>
      </c>
    </row>
    <row r="440" spans="14:23" outlineLevel="2" x14ac:dyDescent="0.2">
      <c r="N440" s="32">
        <v>38380</v>
      </c>
      <c r="O440" s="32">
        <v>38381</v>
      </c>
      <c r="P440" s="32">
        <v>38383</v>
      </c>
      <c r="Q440" s="37">
        <v>38353</v>
      </c>
      <c r="R440" s="33">
        <v>6.28</v>
      </c>
      <c r="S440" s="33">
        <v>6.165</v>
      </c>
      <c r="T440" s="33">
        <f>SUBTOTAL(1,T420:T439)</f>
        <v>6.1430950000000006</v>
      </c>
      <c r="U440" s="34"/>
      <c r="V440" s="33"/>
      <c r="W440" s="33"/>
    </row>
    <row r="441" spans="14:23" ht="18.75" outlineLevel="2" x14ac:dyDescent="0.2">
      <c r="N441" s="32"/>
      <c r="O441" s="32"/>
      <c r="P441" s="32"/>
      <c r="Q441" s="38" t="s">
        <v>62</v>
      </c>
      <c r="R441" s="33"/>
      <c r="S441" s="33"/>
      <c r="T441" s="30">
        <v>6.1430999999999996</v>
      </c>
      <c r="U441" s="31">
        <v>728100</v>
      </c>
      <c r="V441" s="30">
        <v>93</v>
      </c>
      <c r="W441" s="30">
        <v>32</v>
      </c>
    </row>
    <row r="442" spans="14:23" outlineLevel="2" x14ac:dyDescent="0.2">
      <c r="N442" s="29">
        <v>38383</v>
      </c>
      <c r="O442" s="29">
        <v>38384</v>
      </c>
      <c r="P442" s="29">
        <v>38384</v>
      </c>
      <c r="Q442" s="37">
        <v>38384</v>
      </c>
      <c r="R442" s="30">
        <v>6.3</v>
      </c>
      <c r="S442" s="30">
        <v>6.0949999999999998</v>
      </c>
      <c r="T442" s="33">
        <v>6.2845000000000004</v>
      </c>
      <c r="U442" s="34">
        <v>765800</v>
      </c>
      <c r="V442" s="33">
        <v>93</v>
      </c>
      <c r="W442" s="33">
        <v>35</v>
      </c>
    </row>
    <row r="443" spans="14:23" outlineLevel="2" x14ac:dyDescent="0.2">
      <c r="N443" s="32">
        <v>38384</v>
      </c>
      <c r="O443" s="32">
        <v>38385</v>
      </c>
      <c r="P443" s="32">
        <v>38385</v>
      </c>
      <c r="Q443" s="37">
        <v>38384</v>
      </c>
      <c r="R443" s="33">
        <v>6.36</v>
      </c>
      <c r="S443" s="33">
        <v>6.2249999999999996</v>
      </c>
      <c r="T443" s="30">
        <v>6.3794000000000004</v>
      </c>
      <c r="U443" s="31">
        <v>989100</v>
      </c>
      <c r="V443" s="30">
        <v>128</v>
      </c>
      <c r="W443" s="30">
        <v>35</v>
      </c>
    </row>
    <row r="444" spans="14:23" outlineLevel="2" x14ac:dyDescent="0.2">
      <c r="N444" s="29">
        <v>38385</v>
      </c>
      <c r="O444" s="29">
        <v>38386</v>
      </c>
      <c r="P444" s="29">
        <v>38386</v>
      </c>
      <c r="Q444" s="37">
        <v>38384</v>
      </c>
      <c r="R444" s="30">
        <v>6.4550000000000001</v>
      </c>
      <c r="S444" s="30">
        <v>6.32</v>
      </c>
      <c r="T444" s="33">
        <v>6.3178000000000001</v>
      </c>
      <c r="U444" s="34">
        <v>716200</v>
      </c>
      <c r="V444" s="33">
        <v>91</v>
      </c>
      <c r="W444" s="33">
        <v>33</v>
      </c>
    </row>
    <row r="445" spans="14:23" outlineLevel="2" x14ac:dyDescent="0.2">
      <c r="N445" s="32">
        <v>38386</v>
      </c>
      <c r="O445" s="32">
        <v>38387</v>
      </c>
      <c r="P445" s="32">
        <v>38387</v>
      </c>
      <c r="Q445" s="37">
        <v>38384</v>
      </c>
      <c r="R445" s="33">
        <v>6.4</v>
      </c>
      <c r="S445" s="33">
        <v>6.1</v>
      </c>
      <c r="T445" s="30">
        <v>6.1154000000000002</v>
      </c>
      <c r="U445" s="31">
        <v>690400</v>
      </c>
      <c r="V445" s="30">
        <v>94</v>
      </c>
      <c r="W445" s="30">
        <v>37</v>
      </c>
    </row>
    <row r="446" spans="14:23" outlineLevel="2" x14ac:dyDescent="0.2">
      <c r="N446" s="29">
        <v>38387</v>
      </c>
      <c r="O446" s="29">
        <v>38388</v>
      </c>
      <c r="P446" s="29">
        <v>38390</v>
      </c>
      <c r="Q446" s="37">
        <v>38384</v>
      </c>
      <c r="R446" s="30">
        <v>6.2</v>
      </c>
      <c r="S446" s="30">
        <v>6.07</v>
      </c>
      <c r="T446" s="33">
        <v>6.0224000000000002</v>
      </c>
      <c r="U446" s="34">
        <v>712700</v>
      </c>
      <c r="V446" s="33">
        <v>99</v>
      </c>
      <c r="W446" s="33">
        <v>35</v>
      </c>
    </row>
    <row r="447" spans="14:23" outlineLevel="2" x14ac:dyDescent="0.2">
      <c r="N447" s="32">
        <v>38390</v>
      </c>
      <c r="O447" s="32">
        <v>38391</v>
      </c>
      <c r="P447" s="32">
        <v>38391</v>
      </c>
      <c r="Q447" s="37">
        <v>38384</v>
      </c>
      <c r="R447" s="33">
        <v>6.07</v>
      </c>
      <c r="S447" s="33">
        <v>5.9450000000000003</v>
      </c>
      <c r="T447" s="30">
        <v>5.9451000000000001</v>
      </c>
      <c r="U447" s="31">
        <v>584800</v>
      </c>
      <c r="V447" s="30">
        <v>81</v>
      </c>
      <c r="W447" s="30">
        <v>31</v>
      </c>
    </row>
    <row r="448" spans="14:23" outlineLevel="2" x14ac:dyDescent="0.2">
      <c r="N448" s="29">
        <v>38391</v>
      </c>
      <c r="O448" s="29">
        <v>38392</v>
      </c>
      <c r="P448" s="29">
        <v>38392</v>
      </c>
      <c r="Q448" s="37">
        <v>38384</v>
      </c>
      <c r="R448" s="30">
        <v>6.0149999999999997</v>
      </c>
      <c r="S448" s="30">
        <v>5.89</v>
      </c>
      <c r="T448" s="33">
        <v>6.1990999999999996</v>
      </c>
      <c r="U448" s="34">
        <v>565600</v>
      </c>
      <c r="V448" s="33">
        <v>96</v>
      </c>
      <c r="W448" s="33">
        <v>38</v>
      </c>
    </row>
    <row r="449" spans="14:23" outlineLevel="2" x14ac:dyDescent="0.2">
      <c r="N449" s="32">
        <v>38392</v>
      </c>
      <c r="O449" s="32">
        <v>38393</v>
      </c>
      <c r="P449" s="32">
        <v>38393</v>
      </c>
      <c r="Q449" s="37">
        <v>38384</v>
      </c>
      <c r="R449" s="33">
        <v>6.22</v>
      </c>
      <c r="S449" s="33">
        <v>6.1550000000000002</v>
      </c>
      <c r="T449" s="30">
        <v>6.2070999999999996</v>
      </c>
      <c r="U449" s="31">
        <v>548700</v>
      </c>
      <c r="V449" s="30">
        <v>89</v>
      </c>
      <c r="W449" s="30">
        <v>35</v>
      </c>
    </row>
    <row r="450" spans="14:23" outlineLevel="1" x14ac:dyDescent="0.2">
      <c r="N450" s="29">
        <v>38393</v>
      </c>
      <c r="O450" s="29">
        <v>38394</v>
      </c>
      <c r="P450" s="29">
        <v>38394</v>
      </c>
      <c r="Q450" s="37">
        <v>38384</v>
      </c>
      <c r="R450" s="30">
        <v>6.25</v>
      </c>
      <c r="S450" s="30">
        <v>6.1550000000000002</v>
      </c>
      <c r="T450" s="33">
        <v>6.0216000000000003</v>
      </c>
      <c r="U450" s="34">
        <v>457500</v>
      </c>
      <c r="V450" s="33">
        <v>66</v>
      </c>
      <c r="W450" s="33">
        <v>30</v>
      </c>
    </row>
    <row r="451" spans="14:23" outlineLevel="2" x14ac:dyDescent="0.2">
      <c r="N451" s="32">
        <v>38394</v>
      </c>
      <c r="O451" s="32">
        <v>38395</v>
      </c>
      <c r="P451" s="32">
        <v>38397</v>
      </c>
      <c r="Q451" s="37">
        <v>38384</v>
      </c>
      <c r="R451" s="33">
        <v>6.05</v>
      </c>
      <c r="S451" s="33">
        <v>6</v>
      </c>
      <c r="T451" s="30">
        <v>5.9503000000000004</v>
      </c>
      <c r="U451" s="31">
        <v>775900</v>
      </c>
      <c r="V451" s="30">
        <v>101</v>
      </c>
      <c r="W451" s="30">
        <v>30</v>
      </c>
    </row>
    <row r="452" spans="14:23" outlineLevel="2" x14ac:dyDescent="0.2">
      <c r="N452" s="29">
        <v>38397</v>
      </c>
      <c r="O452" s="29">
        <v>38398</v>
      </c>
      <c r="P452" s="29">
        <v>38398</v>
      </c>
      <c r="Q452" s="37">
        <v>38384</v>
      </c>
      <c r="R452" s="30">
        <v>5.99</v>
      </c>
      <c r="S452" s="30">
        <v>5.89</v>
      </c>
      <c r="T452" s="33">
        <v>6.0068000000000001</v>
      </c>
      <c r="U452" s="34">
        <v>452300</v>
      </c>
      <c r="V452" s="33">
        <v>62</v>
      </c>
      <c r="W452" s="33">
        <v>29</v>
      </c>
    </row>
    <row r="453" spans="14:23" outlineLevel="2" x14ac:dyDescent="0.2">
      <c r="N453" s="32">
        <v>38398</v>
      </c>
      <c r="O453" s="32">
        <v>38399</v>
      </c>
      <c r="P453" s="32">
        <v>38399</v>
      </c>
      <c r="Q453" s="37">
        <v>38384</v>
      </c>
      <c r="R453" s="33">
        <v>6.05</v>
      </c>
      <c r="S453" s="33">
        <v>5.9824999999999999</v>
      </c>
      <c r="T453" s="30">
        <v>6.1017000000000001</v>
      </c>
      <c r="U453" s="31">
        <v>614300</v>
      </c>
      <c r="V453" s="30">
        <v>71</v>
      </c>
      <c r="W453" s="30">
        <v>33</v>
      </c>
    </row>
    <row r="454" spans="14:23" outlineLevel="2" x14ac:dyDescent="0.2">
      <c r="N454" s="29">
        <v>38399</v>
      </c>
      <c r="O454" s="29">
        <v>38400</v>
      </c>
      <c r="P454" s="29">
        <v>38400</v>
      </c>
      <c r="Q454" s="37">
        <v>38384</v>
      </c>
      <c r="R454" s="30">
        <v>6.1849999999999996</v>
      </c>
      <c r="S454" s="30">
        <v>6.01</v>
      </c>
      <c r="T454" s="33">
        <v>6.0494000000000003</v>
      </c>
      <c r="U454" s="34">
        <v>575800</v>
      </c>
      <c r="V454" s="33">
        <v>84</v>
      </c>
      <c r="W454" s="33">
        <v>32</v>
      </c>
    </row>
    <row r="455" spans="14:23" outlineLevel="2" x14ac:dyDescent="0.2">
      <c r="N455" s="32">
        <v>38400</v>
      </c>
      <c r="O455" s="32">
        <v>38401</v>
      </c>
      <c r="P455" s="32">
        <v>38401</v>
      </c>
      <c r="Q455" s="37">
        <v>38384</v>
      </c>
      <c r="R455" s="33">
        <v>6.09</v>
      </c>
      <c r="S455" s="33">
        <v>5.97</v>
      </c>
      <c r="T455" s="30">
        <v>5.8802000000000003</v>
      </c>
      <c r="U455" s="31">
        <v>389500</v>
      </c>
      <c r="V455" s="30">
        <v>63</v>
      </c>
      <c r="W455" s="30">
        <v>32</v>
      </c>
    </row>
    <row r="456" spans="14:23" outlineLevel="2" x14ac:dyDescent="0.2">
      <c r="N456" s="29">
        <v>38401</v>
      </c>
      <c r="O456" s="29">
        <v>38402</v>
      </c>
      <c r="P456" s="29">
        <v>38405</v>
      </c>
      <c r="Q456" s="37">
        <v>38384</v>
      </c>
      <c r="R456" s="30">
        <v>5.9349999999999996</v>
      </c>
      <c r="S456" s="30">
        <v>5.85</v>
      </c>
      <c r="T456" s="33">
        <v>5.9212999999999996</v>
      </c>
      <c r="U456" s="34">
        <v>851900</v>
      </c>
      <c r="V456" s="33">
        <v>123</v>
      </c>
      <c r="W456" s="33">
        <v>38</v>
      </c>
    </row>
    <row r="457" spans="14:23" outlineLevel="2" x14ac:dyDescent="0.2">
      <c r="N457" s="32">
        <v>38405</v>
      </c>
      <c r="O457" s="32">
        <v>38406</v>
      </c>
      <c r="P457" s="32">
        <v>38406</v>
      </c>
      <c r="Q457" s="37">
        <v>38384</v>
      </c>
      <c r="R457" s="33">
        <v>6</v>
      </c>
      <c r="S457" s="33">
        <v>5.8849999999999998</v>
      </c>
      <c r="T457" s="30">
        <v>6.0198999999999998</v>
      </c>
      <c r="U457" s="31">
        <v>626100</v>
      </c>
      <c r="V457" s="30">
        <v>85</v>
      </c>
      <c r="W457" s="30">
        <v>37</v>
      </c>
    </row>
    <row r="458" spans="14:23" outlineLevel="2" x14ac:dyDescent="0.2">
      <c r="N458" s="29">
        <v>38406</v>
      </c>
      <c r="O458" s="29">
        <v>38407</v>
      </c>
      <c r="P458" s="29">
        <v>38407</v>
      </c>
      <c r="Q458" s="37">
        <v>38384</v>
      </c>
      <c r="R458" s="30">
        <v>6.12</v>
      </c>
      <c r="S458" s="30">
        <v>5.9850000000000003</v>
      </c>
      <c r="T458" s="33">
        <v>6.3262999999999998</v>
      </c>
      <c r="U458" s="34">
        <v>695300</v>
      </c>
      <c r="V458" s="33">
        <v>86</v>
      </c>
      <c r="W458" s="33">
        <v>33</v>
      </c>
    </row>
    <row r="459" spans="14:23" outlineLevel="2" x14ac:dyDescent="0.2">
      <c r="N459" s="32">
        <v>38407</v>
      </c>
      <c r="O459" s="32">
        <v>38408</v>
      </c>
      <c r="P459" s="32">
        <v>38408</v>
      </c>
      <c r="Q459" s="37">
        <v>38384</v>
      </c>
      <c r="R459" s="33">
        <v>6.4249999999999998</v>
      </c>
      <c r="S459" s="33">
        <v>6.25</v>
      </c>
      <c r="T459" s="30">
        <v>6.2447999999999997</v>
      </c>
      <c r="U459" s="31">
        <v>690200</v>
      </c>
      <c r="V459" s="30">
        <v>82</v>
      </c>
      <c r="W459" s="30">
        <v>33</v>
      </c>
    </row>
    <row r="460" spans="14:23" outlineLevel="2" x14ac:dyDescent="0.2">
      <c r="N460" s="29">
        <v>38408</v>
      </c>
      <c r="O460" s="29">
        <v>38409</v>
      </c>
      <c r="P460" s="29">
        <v>38411</v>
      </c>
      <c r="Q460" s="37">
        <v>38384</v>
      </c>
      <c r="R460" s="30">
        <v>6.39</v>
      </c>
      <c r="S460" s="30">
        <v>6.18</v>
      </c>
      <c r="T460" s="30">
        <f>SUBTOTAL(1,T441:T459)</f>
        <v>6.1124315789473682</v>
      </c>
      <c r="U460" s="31"/>
      <c r="V460" s="30"/>
      <c r="W460" s="30"/>
    </row>
    <row r="461" spans="14:23" ht="18.75" outlineLevel="2" x14ac:dyDescent="0.2">
      <c r="N461" s="29"/>
      <c r="O461" s="29"/>
      <c r="P461" s="29"/>
      <c r="Q461" s="38" t="s">
        <v>63</v>
      </c>
      <c r="R461" s="30"/>
      <c r="S461" s="30"/>
      <c r="T461" s="33">
        <v>6.6262999999999996</v>
      </c>
      <c r="U461" s="34">
        <v>669500</v>
      </c>
      <c r="V461" s="33">
        <v>82</v>
      </c>
      <c r="W461" s="33">
        <v>31</v>
      </c>
    </row>
    <row r="462" spans="14:23" outlineLevel="2" x14ac:dyDescent="0.2">
      <c r="N462" s="32">
        <v>38411</v>
      </c>
      <c r="O462" s="32">
        <v>38412</v>
      </c>
      <c r="P462" s="32">
        <v>38412</v>
      </c>
      <c r="Q462" s="37">
        <v>38412</v>
      </c>
      <c r="R462" s="33">
        <v>6.7</v>
      </c>
      <c r="S462" s="33">
        <v>6.5449999999999999</v>
      </c>
      <c r="T462" s="30">
        <v>6.6322000000000001</v>
      </c>
      <c r="U462" s="31">
        <v>501800</v>
      </c>
      <c r="V462" s="30">
        <v>73</v>
      </c>
      <c r="W462" s="30">
        <v>33</v>
      </c>
    </row>
    <row r="463" spans="14:23" outlineLevel="2" x14ac:dyDescent="0.2">
      <c r="N463" s="29">
        <v>38412</v>
      </c>
      <c r="O463" s="29">
        <v>38413</v>
      </c>
      <c r="P463" s="29">
        <v>38413</v>
      </c>
      <c r="Q463" s="37">
        <v>38412</v>
      </c>
      <c r="R463" s="30">
        <v>6.6749999999999998</v>
      </c>
      <c r="S463" s="30">
        <v>6.54</v>
      </c>
      <c r="T463" s="33">
        <v>6.6143999999999998</v>
      </c>
      <c r="U463" s="34">
        <v>462300</v>
      </c>
      <c r="V463" s="33">
        <v>69</v>
      </c>
      <c r="W463" s="33">
        <v>31</v>
      </c>
    </row>
    <row r="464" spans="14:23" outlineLevel="2" x14ac:dyDescent="0.2">
      <c r="N464" s="32">
        <v>38413</v>
      </c>
      <c r="O464" s="32">
        <v>38414</v>
      </c>
      <c r="P464" s="32">
        <v>38414</v>
      </c>
      <c r="Q464" s="37">
        <v>38412</v>
      </c>
      <c r="R464" s="33">
        <v>6.6749999999999998</v>
      </c>
      <c r="S464" s="33">
        <v>6.5449999999999999</v>
      </c>
      <c r="T464" s="30">
        <v>6.7159000000000004</v>
      </c>
      <c r="U464" s="31">
        <v>405500</v>
      </c>
      <c r="V464" s="30">
        <v>59</v>
      </c>
      <c r="W464" s="30">
        <v>22</v>
      </c>
    </row>
    <row r="465" spans="14:23" outlineLevel="2" x14ac:dyDescent="0.2">
      <c r="N465" s="29">
        <v>38414</v>
      </c>
      <c r="O465" s="29">
        <v>38415</v>
      </c>
      <c r="P465" s="29">
        <v>38415</v>
      </c>
      <c r="Q465" s="37">
        <v>38412</v>
      </c>
      <c r="R465" s="30">
        <v>6.7949999999999999</v>
      </c>
      <c r="S465" s="30">
        <v>6.6</v>
      </c>
      <c r="T465" s="33">
        <v>6.5115999999999996</v>
      </c>
      <c r="U465" s="34">
        <v>498800</v>
      </c>
      <c r="V465" s="33">
        <v>69</v>
      </c>
      <c r="W465" s="33">
        <v>29</v>
      </c>
    </row>
    <row r="466" spans="14:23" outlineLevel="2" x14ac:dyDescent="0.2">
      <c r="N466" s="32">
        <v>38415</v>
      </c>
      <c r="O466" s="32">
        <v>38416</v>
      </c>
      <c r="P466" s="32">
        <v>38418</v>
      </c>
      <c r="Q466" s="37">
        <v>38412</v>
      </c>
      <c r="R466" s="33">
        <v>6.73</v>
      </c>
      <c r="S466" s="33">
        <v>6.45</v>
      </c>
      <c r="T466" s="30">
        <v>6.6590999999999996</v>
      </c>
      <c r="U466" s="31">
        <v>343300</v>
      </c>
      <c r="V466" s="30">
        <v>50</v>
      </c>
      <c r="W466" s="30">
        <v>22</v>
      </c>
    </row>
    <row r="467" spans="14:23" outlineLevel="2" x14ac:dyDescent="0.2">
      <c r="N467" s="29">
        <v>38418</v>
      </c>
      <c r="O467" s="29">
        <v>38419</v>
      </c>
      <c r="P467" s="29">
        <v>38419</v>
      </c>
      <c r="Q467" s="37">
        <v>38412</v>
      </c>
      <c r="R467" s="30">
        <v>6.7</v>
      </c>
      <c r="S467" s="30">
        <v>6.6</v>
      </c>
      <c r="T467" s="33">
        <v>6.8148</v>
      </c>
      <c r="U467" s="34">
        <v>489300</v>
      </c>
      <c r="V467" s="33">
        <v>72</v>
      </c>
      <c r="W467" s="33">
        <v>31</v>
      </c>
    </row>
    <row r="468" spans="14:23" outlineLevel="2" x14ac:dyDescent="0.2">
      <c r="N468" s="32">
        <v>38419</v>
      </c>
      <c r="O468" s="32">
        <v>38420</v>
      </c>
      <c r="P468" s="32">
        <v>38420</v>
      </c>
      <c r="Q468" s="37">
        <v>38412</v>
      </c>
      <c r="R468" s="33">
        <v>6.99</v>
      </c>
      <c r="S468" s="33">
        <v>6.6849999999999996</v>
      </c>
      <c r="T468" s="30">
        <v>6.9859999999999998</v>
      </c>
      <c r="U468" s="31">
        <v>474000</v>
      </c>
      <c r="V468" s="30">
        <v>68</v>
      </c>
      <c r="W468" s="30">
        <v>28</v>
      </c>
    </row>
    <row r="469" spans="14:23" outlineLevel="2" x14ac:dyDescent="0.2">
      <c r="N469" s="29">
        <v>38420</v>
      </c>
      <c r="O469" s="29">
        <v>38421</v>
      </c>
      <c r="P469" s="29">
        <v>38421</v>
      </c>
      <c r="Q469" s="37">
        <v>38412</v>
      </c>
      <c r="R469" s="30">
        <v>7.06</v>
      </c>
      <c r="S469" s="30">
        <v>6.91</v>
      </c>
      <c r="T469" s="33">
        <v>6.91</v>
      </c>
      <c r="U469" s="34">
        <v>369300</v>
      </c>
      <c r="V469" s="33">
        <v>54</v>
      </c>
      <c r="W469" s="33">
        <v>27</v>
      </c>
    </row>
    <row r="470" spans="14:23" outlineLevel="2" x14ac:dyDescent="0.2">
      <c r="N470" s="32">
        <v>38421</v>
      </c>
      <c r="O470" s="32">
        <v>38422</v>
      </c>
      <c r="P470" s="32">
        <v>38422</v>
      </c>
      <c r="Q470" s="37">
        <v>38412</v>
      </c>
      <c r="R470" s="33">
        <v>6.99</v>
      </c>
      <c r="S470" s="33">
        <v>6.87</v>
      </c>
      <c r="T470" s="30">
        <v>6.7321</v>
      </c>
      <c r="U470" s="31">
        <v>263700</v>
      </c>
      <c r="V470" s="30">
        <v>45</v>
      </c>
      <c r="W470" s="30">
        <v>26</v>
      </c>
    </row>
    <row r="471" spans="14:23" outlineLevel="2" x14ac:dyDescent="0.2">
      <c r="N471" s="29">
        <v>38422</v>
      </c>
      <c r="O471" s="29">
        <v>38423</v>
      </c>
      <c r="P471" s="29">
        <v>38425</v>
      </c>
      <c r="Q471" s="37">
        <v>38412</v>
      </c>
      <c r="R471" s="30">
        <v>6.8</v>
      </c>
      <c r="S471" s="30">
        <v>6.68</v>
      </c>
      <c r="T471" s="33">
        <v>6.8586999999999998</v>
      </c>
      <c r="U471" s="34">
        <v>493900</v>
      </c>
      <c r="V471" s="33">
        <v>68</v>
      </c>
      <c r="W471" s="33">
        <v>28</v>
      </c>
    </row>
    <row r="472" spans="14:23" outlineLevel="1" x14ac:dyDescent="0.2">
      <c r="N472" s="32">
        <v>38425</v>
      </c>
      <c r="O472" s="32">
        <v>38426</v>
      </c>
      <c r="P472" s="32">
        <v>38426</v>
      </c>
      <c r="Q472" s="37">
        <v>38412</v>
      </c>
      <c r="R472" s="33">
        <v>6.99</v>
      </c>
      <c r="S472" s="33">
        <v>6.8</v>
      </c>
      <c r="T472" s="30">
        <v>7.1553000000000004</v>
      </c>
      <c r="U472" s="31">
        <v>415100</v>
      </c>
      <c r="V472" s="30">
        <v>57</v>
      </c>
      <c r="W472" s="30">
        <v>28</v>
      </c>
    </row>
    <row r="473" spans="14:23" outlineLevel="2" x14ac:dyDescent="0.2">
      <c r="N473" s="29">
        <v>38426</v>
      </c>
      <c r="O473" s="29">
        <v>38427</v>
      </c>
      <c r="P473" s="29">
        <v>38427</v>
      </c>
      <c r="Q473" s="37">
        <v>38412</v>
      </c>
      <c r="R473" s="30">
        <v>7.2</v>
      </c>
      <c r="S473" s="30">
        <v>7.0750000000000002</v>
      </c>
      <c r="T473" s="33">
        <v>7.0793999999999997</v>
      </c>
      <c r="U473" s="34">
        <v>477700</v>
      </c>
      <c r="V473" s="33">
        <v>68</v>
      </c>
      <c r="W473" s="33">
        <v>28</v>
      </c>
    </row>
    <row r="474" spans="14:23" outlineLevel="2" x14ac:dyDescent="0.2">
      <c r="N474" s="32">
        <v>38427</v>
      </c>
      <c r="O474" s="32">
        <v>38428</v>
      </c>
      <c r="P474" s="32">
        <v>38428</v>
      </c>
      <c r="Q474" s="37">
        <v>38412</v>
      </c>
      <c r="R474" s="33">
        <v>7.12</v>
      </c>
      <c r="S474" s="33">
        <v>7.06</v>
      </c>
      <c r="T474" s="30">
        <v>7.2504</v>
      </c>
      <c r="U474" s="31">
        <v>617400</v>
      </c>
      <c r="V474" s="30">
        <v>76</v>
      </c>
      <c r="W474" s="30">
        <v>25</v>
      </c>
    </row>
    <row r="475" spans="14:23" outlineLevel="2" x14ac:dyDescent="0.2">
      <c r="N475" s="29">
        <v>38428</v>
      </c>
      <c r="O475" s="29">
        <v>38429</v>
      </c>
      <c r="P475" s="29">
        <v>38429</v>
      </c>
      <c r="Q475" s="37">
        <v>38412</v>
      </c>
      <c r="R475" s="30">
        <v>7.3449999999999998</v>
      </c>
      <c r="S475" s="30">
        <v>7.0250000000000004</v>
      </c>
      <c r="T475" s="33">
        <v>7.1174999999999997</v>
      </c>
      <c r="U475" s="34">
        <v>655400</v>
      </c>
      <c r="V475" s="33">
        <v>84</v>
      </c>
      <c r="W475" s="33">
        <v>26</v>
      </c>
    </row>
    <row r="476" spans="14:23" outlineLevel="2" x14ac:dyDescent="0.2">
      <c r="N476" s="32">
        <v>38429</v>
      </c>
      <c r="O476" s="32">
        <v>38430</v>
      </c>
      <c r="P476" s="32">
        <v>38432</v>
      </c>
      <c r="Q476" s="37">
        <v>38412</v>
      </c>
      <c r="R476" s="33">
        <v>7.18</v>
      </c>
      <c r="S476" s="33">
        <v>7.05</v>
      </c>
      <c r="T476" s="30">
        <v>7.1654</v>
      </c>
      <c r="U476" s="31">
        <v>355900</v>
      </c>
      <c r="V476" s="30">
        <v>55</v>
      </c>
      <c r="W476" s="30">
        <v>26</v>
      </c>
    </row>
    <row r="477" spans="14:23" outlineLevel="2" x14ac:dyDescent="0.2">
      <c r="N477" s="29">
        <v>38432</v>
      </c>
      <c r="O477" s="29">
        <v>38433</v>
      </c>
      <c r="P477" s="29">
        <v>38433</v>
      </c>
      <c r="Q477" s="37">
        <v>38412</v>
      </c>
      <c r="R477" s="30">
        <v>7.22</v>
      </c>
      <c r="S477" s="30">
        <v>7.13</v>
      </c>
      <c r="T477" s="33">
        <v>7.2455999999999996</v>
      </c>
      <c r="U477" s="34">
        <v>565100</v>
      </c>
      <c r="V477" s="33">
        <v>76</v>
      </c>
      <c r="W477" s="33">
        <v>33</v>
      </c>
    </row>
    <row r="478" spans="14:23" outlineLevel="2" x14ac:dyDescent="0.2">
      <c r="N478" s="32">
        <v>38433</v>
      </c>
      <c r="O478" s="32">
        <v>38434</v>
      </c>
      <c r="P478" s="32">
        <v>38434</v>
      </c>
      <c r="Q478" s="37">
        <v>38412</v>
      </c>
      <c r="R478" s="33">
        <v>7.3274999999999997</v>
      </c>
      <c r="S478" s="33">
        <v>7.2149999999999999</v>
      </c>
      <c r="T478" s="30">
        <v>7.1075999999999997</v>
      </c>
      <c r="U478" s="31">
        <v>416900</v>
      </c>
      <c r="V478" s="30">
        <v>58</v>
      </c>
      <c r="W478" s="30">
        <v>28</v>
      </c>
    </row>
    <row r="479" spans="14:23" outlineLevel="2" x14ac:dyDescent="0.2">
      <c r="N479" s="29">
        <v>38434</v>
      </c>
      <c r="O479" s="29">
        <v>38435</v>
      </c>
      <c r="P479" s="29">
        <v>38435</v>
      </c>
      <c r="Q479" s="37">
        <v>38412</v>
      </c>
      <c r="R479" s="30">
        <v>7.165</v>
      </c>
      <c r="S479" s="30">
        <v>7.07</v>
      </c>
      <c r="T479" s="33">
        <v>7.0754000000000001</v>
      </c>
      <c r="U479" s="34">
        <v>622700</v>
      </c>
      <c r="V479" s="33">
        <v>86</v>
      </c>
      <c r="W479" s="33">
        <v>31</v>
      </c>
    </row>
    <row r="480" spans="14:23" outlineLevel="2" x14ac:dyDescent="0.2">
      <c r="N480" s="32">
        <v>38435</v>
      </c>
      <c r="O480" s="32">
        <v>38436</v>
      </c>
      <c r="P480" s="32">
        <v>38439</v>
      </c>
      <c r="Q480" s="37">
        <v>38412</v>
      </c>
      <c r="R480" s="33">
        <v>7.125</v>
      </c>
      <c r="S480" s="33">
        <v>7</v>
      </c>
      <c r="T480" s="30">
        <v>6.9409000000000001</v>
      </c>
      <c r="U480" s="31">
        <v>449700</v>
      </c>
      <c r="V480" s="30">
        <v>68</v>
      </c>
      <c r="W480" s="30">
        <v>29</v>
      </c>
    </row>
    <row r="481" spans="14:23" outlineLevel="2" x14ac:dyDescent="0.2">
      <c r="N481" s="29">
        <v>38439</v>
      </c>
      <c r="O481" s="29">
        <v>38440</v>
      </c>
      <c r="P481" s="29">
        <v>38440</v>
      </c>
      <c r="Q481" s="37">
        <v>38412</v>
      </c>
      <c r="R481" s="30">
        <v>6.96</v>
      </c>
      <c r="S481" s="30">
        <v>6.9</v>
      </c>
      <c r="T481" s="33">
        <v>6.9332000000000003</v>
      </c>
      <c r="U481" s="34">
        <v>405600</v>
      </c>
      <c r="V481" s="33">
        <v>57</v>
      </c>
      <c r="W481" s="33">
        <v>26</v>
      </c>
    </row>
    <row r="482" spans="14:23" outlineLevel="2" x14ac:dyDescent="0.2">
      <c r="N482" s="32">
        <v>38440</v>
      </c>
      <c r="O482" s="32">
        <v>38441</v>
      </c>
      <c r="P482" s="32">
        <v>38441</v>
      </c>
      <c r="Q482" s="37">
        <v>38412</v>
      </c>
      <c r="R482" s="33">
        <v>7.08</v>
      </c>
      <c r="S482" s="33">
        <v>6.89</v>
      </c>
      <c r="T482" s="30">
        <v>7.1708999999999996</v>
      </c>
      <c r="U482" s="31">
        <v>429200</v>
      </c>
      <c r="V482" s="30">
        <v>56</v>
      </c>
      <c r="W482" s="30">
        <v>27</v>
      </c>
    </row>
    <row r="483" spans="14:23" outlineLevel="2" x14ac:dyDescent="0.2">
      <c r="N483" s="29">
        <v>38441</v>
      </c>
      <c r="O483" s="29">
        <v>38442</v>
      </c>
      <c r="P483" s="29">
        <v>38442</v>
      </c>
      <c r="Q483" s="37">
        <v>38412</v>
      </c>
      <c r="R483" s="30">
        <v>7.22</v>
      </c>
      <c r="S483" s="30">
        <v>7.12</v>
      </c>
      <c r="T483" s="30">
        <f>SUBTOTAL(1,T461:T482)</f>
        <v>6.9228499999999977</v>
      </c>
      <c r="U483" s="31"/>
      <c r="V483" s="30"/>
      <c r="W483" s="30"/>
    </row>
    <row r="484" spans="14:23" ht="18.75" outlineLevel="2" x14ac:dyDescent="0.2">
      <c r="N484" s="29"/>
      <c r="O484" s="29"/>
      <c r="P484" s="29"/>
      <c r="Q484" s="38" t="s">
        <v>64</v>
      </c>
      <c r="R484" s="30"/>
      <c r="S484" s="30"/>
      <c r="T484" s="33">
        <v>7.4661999999999997</v>
      </c>
      <c r="U484" s="34">
        <v>544800</v>
      </c>
      <c r="V484" s="33">
        <v>83</v>
      </c>
      <c r="W484" s="33">
        <v>35</v>
      </c>
    </row>
    <row r="485" spans="14:23" outlineLevel="2" x14ac:dyDescent="0.2">
      <c r="N485" s="32">
        <v>38442</v>
      </c>
      <c r="O485" s="32">
        <v>38443</v>
      </c>
      <c r="P485" s="32">
        <v>38443</v>
      </c>
      <c r="Q485" s="37">
        <v>38443</v>
      </c>
      <c r="R485" s="33">
        <v>7.66</v>
      </c>
      <c r="S485" s="33">
        <v>7.35</v>
      </c>
      <c r="T485" s="30">
        <v>7.5693999999999999</v>
      </c>
      <c r="U485" s="31">
        <v>682800</v>
      </c>
      <c r="V485" s="30">
        <v>89</v>
      </c>
      <c r="W485" s="30">
        <v>36</v>
      </c>
    </row>
    <row r="486" spans="14:23" outlineLevel="2" x14ac:dyDescent="0.2">
      <c r="N486" s="29">
        <v>38443</v>
      </c>
      <c r="O486" s="29">
        <v>38444</v>
      </c>
      <c r="P486" s="29">
        <v>38446</v>
      </c>
      <c r="Q486" s="37">
        <v>38443</v>
      </c>
      <c r="R486" s="30">
        <v>7.68</v>
      </c>
      <c r="S486" s="30">
        <v>7.51</v>
      </c>
      <c r="T486" s="33">
        <v>7.8003999999999998</v>
      </c>
      <c r="U486" s="34">
        <v>715000</v>
      </c>
      <c r="V486" s="33">
        <v>83</v>
      </c>
      <c r="W486" s="33">
        <v>32</v>
      </c>
    </row>
    <row r="487" spans="14:23" outlineLevel="2" x14ac:dyDescent="0.2">
      <c r="N487" s="32">
        <v>38446</v>
      </c>
      <c r="O487" s="32">
        <v>38447</v>
      </c>
      <c r="P487" s="32">
        <v>38447</v>
      </c>
      <c r="Q487" s="37">
        <v>38443</v>
      </c>
      <c r="R487" s="33">
        <v>7.88</v>
      </c>
      <c r="S487" s="33">
        <v>7.64</v>
      </c>
      <c r="T487" s="30">
        <v>7.4429999999999996</v>
      </c>
      <c r="U487" s="31">
        <v>675000</v>
      </c>
      <c r="V487" s="30">
        <v>98</v>
      </c>
      <c r="W487" s="30">
        <v>33</v>
      </c>
    </row>
    <row r="488" spans="14:23" outlineLevel="2" x14ac:dyDescent="0.2">
      <c r="N488" s="29">
        <v>38447</v>
      </c>
      <c r="O488" s="29">
        <v>38448</v>
      </c>
      <c r="P488" s="29">
        <v>38448</v>
      </c>
      <c r="Q488" s="37">
        <v>38443</v>
      </c>
      <c r="R488" s="30">
        <v>7.51</v>
      </c>
      <c r="S488" s="30">
        <v>7.36</v>
      </c>
      <c r="T488" s="33">
        <v>7.4626999999999999</v>
      </c>
      <c r="U488" s="34">
        <v>512000</v>
      </c>
      <c r="V488" s="33">
        <v>70</v>
      </c>
      <c r="W488" s="33">
        <v>34</v>
      </c>
    </row>
    <row r="489" spans="14:23" outlineLevel="2" x14ac:dyDescent="0.2">
      <c r="N489" s="32">
        <v>38448</v>
      </c>
      <c r="O489" s="32">
        <v>38449</v>
      </c>
      <c r="P489" s="32">
        <v>38449</v>
      </c>
      <c r="Q489" s="37">
        <v>38443</v>
      </c>
      <c r="R489" s="33">
        <v>7.57</v>
      </c>
      <c r="S489" s="33">
        <v>7.41</v>
      </c>
      <c r="T489" s="30">
        <v>7.5023</v>
      </c>
      <c r="U489" s="31">
        <v>561100</v>
      </c>
      <c r="V489" s="30">
        <v>82</v>
      </c>
      <c r="W489" s="30">
        <v>35</v>
      </c>
    </row>
    <row r="490" spans="14:23" outlineLevel="2" x14ac:dyDescent="0.2">
      <c r="N490" s="29">
        <v>38449</v>
      </c>
      <c r="O490" s="29">
        <v>38450</v>
      </c>
      <c r="P490" s="29">
        <v>38450</v>
      </c>
      <c r="Q490" s="37">
        <v>38443</v>
      </c>
      <c r="R490" s="30">
        <v>7.5650000000000004</v>
      </c>
      <c r="S490" s="30">
        <v>7.38</v>
      </c>
      <c r="T490" s="33">
        <v>7.2628000000000004</v>
      </c>
      <c r="U490" s="34">
        <v>606900</v>
      </c>
      <c r="V490" s="33">
        <v>77</v>
      </c>
      <c r="W490" s="33">
        <v>29</v>
      </c>
    </row>
    <row r="491" spans="14:23" outlineLevel="2" x14ac:dyDescent="0.2">
      <c r="N491" s="32">
        <v>38450</v>
      </c>
      <c r="O491" s="32">
        <v>38451</v>
      </c>
      <c r="P491" s="32">
        <v>38453</v>
      </c>
      <c r="Q491" s="37">
        <v>38443</v>
      </c>
      <c r="R491" s="33">
        <v>7.31</v>
      </c>
      <c r="S491" s="33">
        <v>7.2</v>
      </c>
      <c r="T491" s="30">
        <v>7.1651999999999996</v>
      </c>
      <c r="U491" s="31">
        <v>371300</v>
      </c>
      <c r="V491" s="30">
        <v>58</v>
      </c>
      <c r="W491" s="30">
        <v>33</v>
      </c>
    </row>
    <row r="492" spans="14:23" outlineLevel="2" x14ac:dyDescent="0.2">
      <c r="N492" s="29">
        <v>38453</v>
      </c>
      <c r="O492" s="29">
        <v>38454</v>
      </c>
      <c r="P492" s="29">
        <v>38454</v>
      </c>
      <c r="Q492" s="37">
        <v>38443</v>
      </c>
      <c r="R492" s="30">
        <v>7.28</v>
      </c>
      <c r="S492" s="30">
        <v>7.085</v>
      </c>
      <c r="T492" s="33">
        <v>7.3409000000000004</v>
      </c>
      <c r="U492" s="34">
        <v>377900</v>
      </c>
      <c r="V492" s="33">
        <v>63</v>
      </c>
      <c r="W492" s="33">
        <v>32</v>
      </c>
    </row>
    <row r="493" spans="14:23" outlineLevel="2" x14ac:dyDescent="0.2">
      <c r="N493" s="32">
        <v>38454</v>
      </c>
      <c r="O493" s="32">
        <v>38455</v>
      </c>
      <c r="P493" s="32">
        <v>38455</v>
      </c>
      <c r="Q493" s="37">
        <v>38443</v>
      </c>
      <c r="R493" s="33">
        <v>7.375</v>
      </c>
      <c r="S493" s="33">
        <v>7.25</v>
      </c>
      <c r="T493" s="30">
        <v>7.0708000000000002</v>
      </c>
      <c r="U493" s="31">
        <v>413200</v>
      </c>
      <c r="V493" s="30">
        <v>65</v>
      </c>
      <c r="W493" s="30">
        <v>34</v>
      </c>
    </row>
    <row r="494" spans="14:23" outlineLevel="1" x14ac:dyDescent="0.2">
      <c r="N494" s="29">
        <v>38455</v>
      </c>
      <c r="O494" s="29">
        <v>38456</v>
      </c>
      <c r="P494" s="29">
        <v>38456</v>
      </c>
      <c r="Q494" s="37">
        <v>38443</v>
      </c>
      <c r="R494" s="30">
        <v>7.1</v>
      </c>
      <c r="S494" s="30">
        <v>7.04</v>
      </c>
      <c r="T494" s="33">
        <v>7.0223000000000004</v>
      </c>
      <c r="U494" s="34">
        <v>430500</v>
      </c>
      <c r="V494" s="33">
        <v>63</v>
      </c>
      <c r="W494" s="33">
        <v>31</v>
      </c>
    </row>
    <row r="495" spans="14:23" outlineLevel="2" x14ac:dyDescent="0.2">
      <c r="N495" s="32">
        <v>38456</v>
      </c>
      <c r="O495" s="32">
        <v>38457</v>
      </c>
      <c r="P495" s="32">
        <v>38457</v>
      </c>
      <c r="Q495" s="37">
        <v>38443</v>
      </c>
      <c r="R495" s="33">
        <v>7.08</v>
      </c>
      <c r="S495" s="33">
        <v>6.94</v>
      </c>
      <c r="T495" s="30">
        <v>6.9538000000000002</v>
      </c>
      <c r="U495" s="31">
        <v>391200</v>
      </c>
      <c r="V495" s="30">
        <v>59</v>
      </c>
      <c r="W495" s="30">
        <v>32</v>
      </c>
    </row>
    <row r="496" spans="14:23" outlineLevel="2" x14ac:dyDescent="0.2">
      <c r="N496" s="29">
        <v>38457</v>
      </c>
      <c r="O496" s="29">
        <v>38458</v>
      </c>
      <c r="P496" s="29">
        <v>38460</v>
      </c>
      <c r="Q496" s="37">
        <v>38443</v>
      </c>
      <c r="R496" s="30">
        <v>7.01</v>
      </c>
      <c r="S496" s="30">
        <v>6.91</v>
      </c>
      <c r="T496" s="33">
        <v>6.9511000000000003</v>
      </c>
      <c r="U496" s="34">
        <v>544100</v>
      </c>
      <c r="V496" s="33">
        <v>70</v>
      </c>
      <c r="W496" s="33">
        <v>31</v>
      </c>
    </row>
    <row r="497" spans="14:23" outlineLevel="2" x14ac:dyDescent="0.2">
      <c r="N497" s="32">
        <v>38460</v>
      </c>
      <c r="O497" s="32">
        <v>38461</v>
      </c>
      <c r="P497" s="32">
        <v>38461</v>
      </c>
      <c r="Q497" s="37">
        <v>38443</v>
      </c>
      <c r="R497" s="33">
        <v>7.0350000000000001</v>
      </c>
      <c r="S497" s="33">
        <v>6.91</v>
      </c>
      <c r="T497" s="30">
        <v>7.0044000000000004</v>
      </c>
      <c r="U497" s="31">
        <v>371300</v>
      </c>
      <c r="V497" s="30">
        <v>55</v>
      </c>
      <c r="W497" s="30">
        <v>29</v>
      </c>
    </row>
    <row r="498" spans="14:23" outlineLevel="2" x14ac:dyDescent="0.2">
      <c r="N498" s="29">
        <v>38461</v>
      </c>
      <c r="O498" s="29">
        <v>38462</v>
      </c>
      <c r="P498" s="29">
        <v>38462</v>
      </c>
      <c r="Q498" s="37">
        <v>38443</v>
      </c>
      <c r="R498" s="30">
        <v>7.04</v>
      </c>
      <c r="S498" s="30">
        <v>6.94</v>
      </c>
      <c r="T498" s="33">
        <v>7.0972</v>
      </c>
      <c r="U498" s="34">
        <v>336200</v>
      </c>
      <c r="V498" s="33">
        <v>50</v>
      </c>
      <c r="W498" s="33">
        <v>29</v>
      </c>
    </row>
    <row r="499" spans="14:23" outlineLevel="2" x14ac:dyDescent="0.2">
      <c r="N499" s="32">
        <v>38462</v>
      </c>
      <c r="O499" s="32">
        <v>38463</v>
      </c>
      <c r="P499" s="32">
        <v>38463</v>
      </c>
      <c r="Q499" s="37">
        <v>38443</v>
      </c>
      <c r="R499" s="33">
        <v>7.13</v>
      </c>
      <c r="S499" s="33">
        <v>7.05</v>
      </c>
      <c r="T499" s="30">
        <v>6.9298000000000002</v>
      </c>
      <c r="U499" s="31">
        <v>415000</v>
      </c>
      <c r="V499" s="30">
        <v>55</v>
      </c>
      <c r="W499" s="30">
        <v>31</v>
      </c>
    </row>
    <row r="500" spans="14:23" outlineLevel="2" x14ac:dyDescent="0.2">
      <c r="N500" s="29">
        <v>38463</v>
      </c>
      <c r="O500" s="29">
        <v>38464</v>
      </c>
      <c r="P500" s="29">
        <v>38464</v>
      </c>
      <c r="Q500" s="37">
        <v>38443</v>
      </c>
      <c r="R500" s="30">
        <v>6.97</v>
      </c>
      <c r="S500" s="30">
        <v>6.88</v>
      </c>
      <c r="T500" s="33">
        <v>7.0555000000000003</v>
      </c>
      <c r="U500" s="34">
        <v>459800</v>
      </c>
      <c r="V500" s="33">
        <v>58</v>
      </c>
      <c r="W500" s="33">
        <v>28</v>
      </c>
    </row>
    <row r="501" spans="14:23" outlineLevel="2" x14ac:dyDescent="0.2">
      <c r="N501" s="32">
        <v>38464</v>
      </c>
      <c r="O501" s="32">
        <v>38465</v>
      </c>
      <c r="P501" s="32">
        <v>38467</v>
      </c>
      <c r="Q501" s="37">
        <v>38443</v>
      </c>
      <c r="R501" s="33">
        <v>7.17</v>
      </c>
      <c r="S501" s="33">
        <v>7.03</v>
      </c>
      <c r="T501" s="30">
        <v>7.2670000000000003</v>
      </c>
      <c r="U501" s="31">
        <v>392200</v>
      </c>
      <c r="V501" s="30">
        <v>57</v>
      </c>
      <c r="W501" s="30">
        <v>34</v>
      </c>
    </row>
    <row r="502" spans="14:23" outlineLevel="2" x14ac:dyDescent="0.2">
      <c r="N502" s="29">
        <v>38467</v>
      </c>
      <c r="O502" s="29">
        <v>38468</v>
      </c>
      <c r="P502" s="29">
        <v>38468</v>
      </c>
      <c r="Q502" s="37">
        <v>38443</v>
      </c>
      <c r="R502" s="30">
        <v>7.29</v>
      </c>
      <c r="S502" s="30">
        <v>7.24</v>
      </c>
      <c r="T502" s="33">
        <v>7.0808</v>
      </c>
      <c r="U502" s="34">
        <v>435900</v>
      </c>
      <c r="V502" s="33">
        <v>66</v>
      </c>
      <c r="W502" s="33">
        <v>34</v>
      </c>
    </row>
    <row r="503" spans="14:23" outlineLevel="2" x14ac:dyDescent="0.2">
      <c r="N503" s="32">
        <v>38468</v>
      </c>
      <c r="O503" s="32">
        <v>38469</v>
      </c>
      <c r="P503" s="32">
        <v>38469</v>
      </c>
      <c r="Q503" s="37">
        <v>38443</v>
      </c>
      <c r="R503" s="33">
        <v>7.12</v>
      </c>
      <c r="S503" s="33">
        <v>7.0449999999999999</v>
      </c>
      <c r="T503" s="30">
        <v>7.1040999999999999</v>
      </c>
      <c r="U503" s="31">
        <v>354400</v>
      </c>
      <c r="V503" s="30">
        <v>52</v>
      </c>
      <c r="W503" s="30">
        <v>29</v>
      </c>
    </row>
    <row r="504" spans="14:23" outlineLevel="2" x14ac:dyDescent="0.2">
      <c r="N504" s="29">
        <v>38469</v>
      </c>
      <c r="O504" s="29">
        <v>38470</v>
      </c>
      <c r="P504" s="29">
        <v>38470</v>
      </c>
      <c r="Q504" s="37">
        <v>38443</v>
      </c>
      <c r="R504" s="30">
        <v>7.1449999999999996</v>
      </c>
      <c r="S504" s="30">
        <v>6.9450000000000003</v>
      </c>
      <c r="T504" s="33">
        <v>6.6596000000000002</v>
      </c>
      <c r="U504" s="34">
        <v>318700</v>
      </c>
      <c r="V504" s="33">
        <v>56</v>
      </c>
      <c r="W504" s="33">
        <v>29</v>
      </c>
    </row>
    <row r="505" spans="14:23" outlineLevel="2" x14ac:dyDescent="0.2">
      <c r="N505" s="32">
        <v>38470</v>
      </c>
      <c r="O505" s="32">
        <v>38471</v>
      </c>
      <c r="P505" s="32">
        <v>38472</v>
      </c>
      <c r="Q505" s="37">
        <v>38443</v>
      </c>
      <c r="R505" s="33">
        <v>6.7</v>
      </c>
      <c r="S505" s="33">
        <v>6.61</v>
      </c>
      <c r="T505" s="33">
        <f>SUBTOTAL(1,T484:T504)</f>
        <v>7.2004428571428578</v>
      </c>
      <c r="U505" s="34"/>
      <c r="V505" s="33"/>
      <c r="W505" s="33"/>
    </row>
    <row r="506" spans="14:23" ht="18.75" outlineLevel="2" x14ac:dyDescent="0.2">
      <c r="N506" s="32"/>
      <c r="O506" s="32"/>
      <c r="P506" s="32"/>
      <c r="Q506" s="38" t="s">
        <v>65</v>
      </c>
      <c r="R506" s="33"/>
      <c r="S506" s="33"/>
      <c r="T506" s="30">
        <v>6.6380999999999997</v>
      </c>
      <c r="U506" s="31">
        <v>564400</v>
      </c>
      <c r="V506" s="30">
        <v>83</v>
      </c>
      <c r="W506" s="30">
        <v>35</v>
      </c>
    </row>
    <row r="507" spans="14:23" outlineLevel="2" x14ac:dyDescent="0.2">
      <c r="N507" s="29">
        <v>38471</v>
      </c>
      <c r="O507" s="29">
        <v>38473</v>
      </c>
      <c r="P507" s="29">
        <v>38474</v>
      </c>
      <c r="Q507" s="37">
        <v>38473</v>
      </c>
      <c r="R507" s="30">
        <v>6.71</v>
      </c>
      <c r="S507" s="30">
        <v>6.58</v>
      </c>
      <c r="T507" s="33">
        <v>6.4977999999999998</v>
      </c>
      <c r="U507" s="34">
        <v>364100</v>
      </c>
      <c r="V507" s="33">
        <v>56</v>
      </c>
      <c r="W507" s="33">
        <v>32</v>
      </c>
    </row>
    <row r="508" spans="14:23" outlineLevel="2" x14ac:dyDescent="0.2">
      <c r="N508" s="32">
        <v>38474</v>
      </c>
      <c r="O508" s="32">
        <v>38475</v>
      </c>
      <c r="P508" s="32">
        <v>38475</v>
      </c>
      <c r="Q508" s="37">
        <v>38473</v>
      </c>
      <c r="R508" s="33">
        <v>6.58</v>
      </c>
      <c r="S508" s="33">
        <v>6.45</v>
      </c>
      <c r="T508" s="30">
        <v>6.6138000000000003</v>
      </c>
      <c r="U508" s="31">
        <v>399700</v>
      </c>
      <c r="V508" s="30">
        <v>60</v>
      </c>
      <c r="W508" s="30">
        <v>31</v>
      </c>
    </row>
    <row r="509" spans="14:23" outlineLevel="2" x14ac:dyDescent="0.2">
      <c r="N509" s="29">
        <v>38475</v>
      </c>
      <c r="O509" s="29">
        <v>38476</v>
      </c>
      <c r="P509" s="29">
        <v>38476</v>
      </c>
      <c r="Q509" s="37">
        <v>38473</v>
      </c>
      <c r="R509" s="30">
        <v>6.68</v>
      </c>
      <c r="S509" s="30">
        <v>6.59</v>
      </c>
      <c r="T509" s="33">
        <v>6.4855999999999998</v>
      </c>
      <c r="U509" s="34">
        <v>494600</v>
      </c>
      <c r="V509" s="33">
        <v>74</v>
      </c>
      <c r="W509" s="33">
        <v>33</v>
      </c>
    </row>
    <row r="510" spans="14:23" outlineLevel="2" x14ac:dyDescent="0.2">
      <c r="N510" s="32">
        <v>38476</v>
      </c>
      <c r="O510" s="32">
        <v>38477</v>
      </c>
      <c r="P510" s="32">
        <v>38477</v>
      </c>
      <c r="Q510" s="37">
        <v>38473</v>
      </c>
      <c r="R510" s="33">
        <v>6.55</v>
      </c>
      <c r="S510" s="33">
        <v>6.44</v>
      </c>
      <c r="T510" s="30">
        <v>6.6512000000000002</v>
      </c>
      <c r="U510" s="31">
        <v>427600</v>
      </c>
      <c r="V510" s="30">
        <v>60</v>
      </c>
      <c r="W510" s="30">
        <v>30</v>
      </c>
    </row>
    <row r="511" spans="14:23" outlineLevel="2" x14ac:dyDescent="0.2">
      <c r="N511" s="29">
        <v>38477</v>
      </c>
      <c r="O511" s="29">
        <v>38478</v>
      </c>
      <c r="P511" s="29">
        <v>38478</v>
      </c>
      <c r="Q511" s="37">
        <v>38473</v>
      </c>
      <c r="R511" s="30">
        <v>6.7</v>
      </c>
      <c r="S511" s="30">
        <v>6.58</v>
      </c>
      <c r="T511" s="33">
        <v>6.665</v>
      </c>
      <c r="U511" s="34">
        <v>370100</v>
      </c>
      <c r="V511" s="33">
        <v>52</v>
      </c>
      <c r="W511" s="33">
        <v>32</v>
      </c>
    </row>
    <row r="512" spans="14:23" outlineLevel="2" x14ac:dyDescent="0.2">
      <c r="N512" s="32">
        <v>38478</v>
      </c>
      <c r="O512" s="32">
        <v>38479</v>
      </c>
      <c r="P512" s="32">
        <v>38481</v>
      </c>
      <c r="Q512" s="37">
        <v>38473</v>
      </c>
      <c r="R512" s="33">
        <v>6.7</v>
      </c>
      <c r="S512" s="33">
        <v>6.62</v>
      </c>
      <c r="T512" s="30">
        <v>6.5580999999999996</v>
      </c>
      <c r="U512" s="31">
        <v>459000</v>
      </c>
      <c r="V512" s="30">
        <v>66</v>
      </c>
      <c r="W512" s="30">
        <v>35</v>
      </c>
    </row>
    <row r="513" spans="14:23" outlineLevel="2" x14ac:dyDescent="0.2">
      <c r="N513" s="29">
        <v>38481</v>
      </c>
      <c r="O513" s="29">
        <v>38482</v>
      </c>
      <c r="P513" s="29">
        <v>38482</v>
      </c>
      <c r="Q513" s="37">
        <v>38473</v>
      </c>
      <c r="R513" s="30">
        <v>6.59</v>
      </c>
      <c r="S513" s="30">
        <v>6.53</v>
      </c>
      <c r="T513" s="33">
        <v>6.6741000000000001</v>
      </c>
      <c r="U513" s="34">
        <v>607100</v>
      </c>
      <c r="V513" s="33">
        <v>86</v>
      </c>
      <c r="W513" s="33">
        <v>34</v>
      </c>
    </row>
    <row r="514" spans="14:23" outlineLevel="2" x14ac:dyDescent="0.2">
      <c r="N514" s="32">
        <v>38482</v>
      </c>
      <c r="O514" s="32">
        <v>38483</v>
      </c>
      <c r="P514" s="32">
        <v>38483</v>
      </c>
      <c r="Q514" s="37">
        <v>38473</v>
      </c>
      <c r="R514" s="33">
        <v>6.7424999999999997</v>
      </c>
      <c r="S514" s="33">
        <v>6.63</v>
      </c>
      <c r="T514" s="30">
        <v>6.6326000000000001</v>
      </c>
      <c r="U514" s="31">
        <v>582100</v>
      </c>
      <c r="V514" s="30">
        <v>72</v>
      </c>
      <c r="W514" s="30">
        <v>31</v>
      </c>
    </row>
    <row r="515" spans="14:23" outlineLevel="2" x14ac:dyDescent="0.2">
      <c r="N515" s="29">
        <v>38483</v>
      </c>
      <c r="O515" s="29">
        <v>38484</v>
      </c>
      <c r="P515" s="29">
        <v>38484</v>
      </c>
      <c r="Q515" s="37">
        <v>38473</v>
      </c>
      <c r="R515" s="30">
        <v>6.7</v>
      </c>
      <c r="S515" s="30">
        <v>6.585</v>
      </c>
      <c r="T515" s="33">
        <v>6.6249000000000002</v>
      </c>
      <c r="U515" s="34">
        <v>563900</v>
      </c>
      <c r="V515" s="33">
        <v>74</v>
      </c>
      <c r="W515" s="33">
        <v>35</v>
      </c>
    </row>
    <row r="516" spans="14:23" outlineLevel="2" x14ac:dyDescent="0.2">
      <c r="N516" s="32">
        <v>38484</v>
      </c>
      <c r="O516" s="32">
        <v>38485</v>
      </c>
      <c r="P516" s="32">
        <v>38485</v>
      </c>
      <c r="Q516" s="37">
        <v>38473</v>
      </c>
      <c r="R516" s="33">
        <v>6.6449999999999996</v>
      </c>
      <c r="S516" s="33">
        <v>6.54</v>
      </c>
      <c r="T516" s="30">
        <v>6.4683000000000002</v>
      </c>
      <c r="U516" s="31">
        <v>304400</v>
      </c>
      <c r="V516" s="30">
        <v>40</v>
      </c>
      <c r="W516" s="30">
        <v>25</v>
      </c>
    </row>
    <row r="517" spans="14:23" outlineLevel="1" x14ac:dyDescent="0.2">
      <c r="N517" s="29">
        <v>38485</v>
      </c>
      <c r="O517" s="29">
        <v>38486</v>
      </c>
      <c r="P517" s="29">
        <v>38488</v>
      </c>
      <c r="Q517" s="37">
        <v>38473</v>
      </c>
      <c r="R517" s="30">
        <v>6.4924999999999997</v>
      </c>
      <c r="S517" s="30">
        <v>6.4550000000000001</v>
      </c>
      <c r="T517" s="33">
        <v>6.4513999999999996</v>
      </c>
      <c r="U517" s="34">
        <v>356500</v>
      </c>
      <c r="V517" s="33">
        <v>49</v>
      </c>
      <c r="W517" s="33">
        <v>28</v>
      </c>
    </row>
    <row r="518" spans="14:23" outlineLevel="2" x14ac:dyDescent="0.2">
      <c r="N518" s="32">
        <v>38488</v>
      </c>
      <c r="O518" s="32">
        <v>38489</v>
      </c>
      <c r="P518" s="32">
        <v>38489</v>
      </c>
      <c r="Q518" s="37">
        <v>38473</v>
      </c>
      <c r="R518" s="33">
        <v>6.49</v>
      </c>
      <c r="S518" s="33">
        <v>6.3949999999999996</v>
      </c>
      <c r="T518" s="30">
        <v>6.4095000000000004</v>
      </c>
      <c r="U518" s="31">
        <v>434800</v>
      </c>
      <c r="V518" s="30">
        <v>55</v>
      </c>
      <c r="W518" s="30">
        <v>33</v>
      </c>
    </row>
    <row r="519" spans="14:23" outlineLevel="2" x14ac:dyDescent="0.2">
      <c r="N519" s="29">
        <v>38489</v>
      </c>
      <c r="O519" s="29">
        <v>38490</v>
      </c>
      <c r="P519" s="29">
        <v>38490</v>
      </c>
      <c r="Q519" s="37">
        <v>38473</v>
      </c>
      <c r="R519" s="30">
        <v>6.49</v>
      </c>
      <c r="S519" s="30">
        <v>6.3949999999999996</v>
      </c>
      <c r="T519" s="33">
        <v>6.4993999999999996</v>
      </c>
      <c r="U519" s="34">
        <v>563800</v>
      </c>
      <c r="V519" s="33">
        <v>74</v>
      </c>
      <c r="W519" s="33">
        <v>33</v>
      </c>
    </row>
    <row r="520" spans="14:23" outlineLevel="2" x14ac:dyDescent="0.2">
      <c r="N520" s="32">
        <v>38490</v>
      </c>
      <c r="O520" s="32">
        <v>38491</v>
      </c>
      <c r="P520" s="32">
        <v>38491</v>
      </c>
      <c r="Q520" s="37">
        <v>38473</v>
      </c>
      <c r="R520" s="33">
        <v>6.5449999999999999</v>
      </c>
      <c r="S520" s="33">
        <v>6.45</v>
      </c>
      <c r="T520" s="30">
        <v>6.3883000000000001</v>
      </c>
      <c r="U520" s="31">
        <v>483700</v>
      </c>
      <c r="V520" s="30">
        <v>61</v>
      </c>
      <c r="W520" s="30">
        <v>27</v>
      </c>
    </row>
    <row r="521" spans="14:23" outlineLevel="2" x14ac:dyDescent="0.2">
      <c r="N521" s="29">
        <v>38491</v>
      </c>
      <c r="O521" s="29">
        <v>38492</v>
      </c>
      <c r="P521" s="29">
        <v>38492</v>
      </c>
      <c r="Q521" s="37">
        <v>38473</v>
      </c>
      <c r="R521" s="30">
        <v>6.41</v>
      </c>
      <c r="S521" s="30">
        <v>6.37</v>
      </c>
      <c r="T521" s="33">
        <v>6.3616000000000001</v>
      </c>
      <c r="U521" s="34">
        <v>410000</v>
      </c>
      <c r="V521" s="33">
        <v>49</v>
      </c>
      <c r="W521" s="33">
        <v>26</v>
      </c>
    </row>
    <row r="522" spans="14:23" outlineLevel="2" x14ac:dyDescent="0.2">
      <c r="N522" s="32">
        <v>38492</v>
      </c>
      <c r="O522" s="32">
        <v>38493</v>
      </c>
      <c r="P522" s="32">
        <v>38495</v>
      </c>
      <c r="Q522" s="37">
        <v>38473</v>
      </c>
      <c r="R522" s="33">
        <v>6.3849999999999998</v>
      </c>
      <c r="S522" s="33">
        <v>6.3</v>
      </c>
      <c r="T522" s="30">
        <v>6.3277999999999999</v>
      </c>
      <c r="U522" s="31">
        <v>504600</v>
      </c>
      <c r="V522" s="30">
        <v>79</v>
      </c>
      <c r="W522" s="30">
        <v>31</v>
      </c>
    </row>
    <row r="523" spans="14:23" outlineLevel="2" x14ac:dyDescent="0.2">
      <c r="N523" s="29">
        <v>38495</v>
      </c>
      <c r="O523" s="29">
        <v>38496</v>
      </c>
      <c r="P523" s="29">
        <v>38496</v>
      </c>
      <c r="Q523" s="37">
        <v>38473</v>
      </c>
      <c r="R523" s="30">
        <v>6.48</v>
      </c>
      <c r="S523" s="30">
        <v>6.26</v>
      </c>
      <c r="T523" s="33">
        <v>6.4485999999999999</v>
      </c>
      <c r="U523" s="34">
        <v>550900</v>
      </c>
      <c r="V523" s="33">
        <v>64</v>
      </c>
      <c r="W523" s="33">
        <v>29</v>
      </c>
    </row>
    <row r="524" spans="14:23" outlineLevel="2" x14ac:dyDescent="0.2">
      <c r="N524" s="32">
        <v>38496</v>
      </c>
      <c r="O524" s="32">
        <v>38497</v>
      </c>
      <c r="P524" s="32">
        <v>38497</v>
      </c>
      <c r="Q524" s="37">
        <v>38473</v>
      </c>
      <c r="R524" s="33">
        <v>6.48</v>
      </c>
      <c r="S524" s="33">
        <v>6.4</v>
      </c>
      <c r="T524" s="30">
        <v>6.3308</v>
      </c>
      <c r="U524" s="31">
        <v>400700</v>
      </c>
      <c r="V524" s="30">
        <v>51</v>
      </c>
      <c r="W524" s="30">
        <v>26</v>
      </c>
    </row>
    <row r="525" spans="14:23" outlineLevel="2" x14ac:dyDescent="0.2">
      <c r="N525" s="29">
        <v>38497</v>
      </c>
      <c r="O525" s="29">
        <v>38498</v>
      </c>
      <c r="P525" s="29">
        <v>38498</v>
      </c>
      <c r="Q525" s="37">
        <v>38473</v>
      </c>
      <c r="R525" s="30">
        <v>6.4</v>
      </c>
      <c r="S525" s="30">
        <v>6.3</v>
      </c>
      <c r="T525" s="33">
        <v>6.3</v>
      </c>
      <c r="U525" s="34">
        <v>442100</v>
      </c>
      <c r="V525" s="33">
        <v>58</v>
      </c>
      <c r="W525" s="33">
        <v>25</v>
      </c>
    </row>
    <row r="526" spans="14:23" outlineLevel="2" x14ac:dyDescent="0.2">
      <c r="N526" s="32">
        <v>38498</v>
      </c>
      <c r="O526" s="32">
        <v>38499</v>
      </c>
      <c r="P526" s="32">
        <v>38499</v>
      </c>
      <c r="Q526" s="37">
        <v>38473</v>
      </c>
      <c r="R526" s="33">
        <v>6.335</v>
      </c>
      <c r="S526" s="33">
        <v>6.2649999999999997</v>
      </c>
      <c r="T526" s="30">
        <v>6.2211999999999996</v>
      </c>
      <c r="U526" s="31">
        <v>415300</v>
      </c>
      <c r="V526" s="30">
        <v>68</v>
      </c>
      <c r="W526" s="30">
        <v>30</v>
      </c>
    </row>
    <row r="527" spans="14:23" outlineLevel="2" x14ac:dyDescent="0.2">
      <c r="N527" s="29">
        <v>38499</v>
      </c>
      <c r="O527" s="29">
        <v>38500</v>
      </c>
      <c r="P527" s="29">
        <v>38503</v>
      </c>
      <c r="Q527" s="37">
        <v>38473</v>
      </c>
      <c r="R527" s="30">
        <v>6.3</v>
      </c>
      <c r="S527" s="30">
        <v>6.1749999999999998</v>
      </c>
      <c r="T527" s="30">
        <f>SUBTOTAL(1,T506:T526)</f>
        <v>6.4880047619047616</v>
      </c>
      <c r="U527" s="31"/>
      <c r="V527" s="30"/>
      <c r="W527" s="30"/>
    </row>
    <row r="528" spans="14:23" ht="18.75" outlineLevel="2" x14ac:dyDescent="0.2">
      <c r="N528" s="29"/>
      <c r="O528" s="29"/>
      <c r="P528" s="29"/>
      <c r="Q528" s="38" t="s">
        <v>66</v>
      </c>
      <c r="R528" s="30"/>
      <c r="S528" s="30"/>
      <c r="T528" s="33">
        <v>6.3055000000000003</v>
      </c>
      <c r="U528" s="34">
        <v>621800</v>
      </c>
      <c r="V528" s="33">
        <v>74</v>
      </c>
      <c r="W528" s="33">
        <v>32</v>
      </c>
    </row>
    <row r="529" spans="14:23" outlineLevel="2" x14ac:dyDescent="0.2">
      <c r="N529" s="32">
        <v>38503</v>
      </c>
      <c r="O529" s="32">
        <v>38504</v>
      </c>
      <c r="P529" s="32">
        <v>38504</v>
      </c>
      <c r="Q529" s="37">
        <v>38504</v>
      </c>
      <c r="R529" s="33">
        <v>6.36</v>
      </c>
      <c r="S529" s="33">
        <v>6.22</v>
      </c>
      <c r="T529" s="30">
        <v>6.3566000000000003</v>
      </c>
      <c r="U529" s="31">
        <v>606000</v>
      </c>
      <c r="V529" s="30">
        <v>76</v>
      </c>
      <c r="W529" s="30">
        <v>32</v>
      </c>
    </row>
    <row r="530" spans="14:23" outlineLevel="2" x14ac:dyDescent="0.2">
      <c r="N530" s="29">
        <v>38504</v>
      </c>
      <c r="O530" s="29">
        <v>38505</v>
      </c>
      <c r="P530" s="29">
        <v>38505</v>
      </c>
      <c r="Q530" s="37">
        <v>38504</v>
      </c>
      <c r="R530" s="30">
        <v>6.41</v>
      </c>
      <c r="S530" s="30">
        <v>6.3150000000000004</v>
      </c>
      <c r="T530" s="33">
        <v>6.6349</v>
      </c>
      <c r="U530" s="34">
        <v>1008000</v>
      </c>
      <c r="V530" s="33">
        <v>127</v>
      </c>
      <c r="W530" s="33">
        <v>34</v>
      </c>
    </row>
    <row r="531" spans="14:23" outlineLevel="2" x14ac:dyDescent="0.2">
      <c r="N531" s="32">
        <v>38505</v>
      </c>
      <c r="O531" s="32">
        <v>38506</v>
      </c>
      <c r="P531" s="32">
        <v>38506</v>
      </c>
      <c r="Q531" s="37">
        <v>38504</v>
      </c>
      <c r="R531" s="33">
        <v>6.71</v>
      </c>
      <c r="S531" s="33">
        <v>6.4749999999999996</v>
      </c>
      <c r="T531" s="30">
        <v>6.6486000000000001</v>
      </c>
      <c r="U531" s="31">
        <v>730000</v>
      </c>
      <c r="V531" s="30">
        <v>104</v>
      </c>
      <c r="W531" s="30">
        <v>36</v>
      </c>
    </row>
    <row r="532" spans="14:23" outlineLevel="2" x14ac:dyDescent="0.2">
      <c r="N532" s="29">
        <v>38506</v>
      </c>
      <c r="O532" s="29">
        <v>38507</v>
      </c>
      <c r="P532" s="29">
        <v>38509</v>
      </c>
      <c r="Q532" s="37">
        <v>38504</v>
      </c>
      <c r="R532" s="30">
        <v>6.8250000000000002</v>
      </c>
      <c r="S532" s="30">
        <v>6.5575000000000001</v>
      </c>
      <c r="T532" s="33">
        <v>7.0537000000000001</v>
      </c>
      <c r="U532" s="34">
        <v>906800</v>
      </c>
      <c r="V532" s="33">
        <v>126</v>
      </c>
      <c r="W532" s="33">
        <v>32</v>
      </c>
    </row>
    <row r="533" spans="14:23" outlineLevel="2" x14ac:dyDescent="0.2">
      <c r="N533" s="32">
        <v>38509</v>
      </c>
      <c r="O533" s="32">
        <v>38510</v>
      </c>
      <c r="P533" s="32">
        <v>38510</v>
      </c>
      <c r="Q533" s="37">
        <v>38504</v>
      </c>
      <c r="R533" s="33">
        <v>7.1349999999999998</v>
      </c>
      <c r="S533" s="33">
        <v>6.94</v>
      </c>
      <c r="T533" s="30">
        <v>7.1299000000000001</v>
      </c>
      <c r="U533" s="31">
        <v>632200</v>
      </c>
      <c r="V533" s="30">
        <v>88</v>
      </c>
      <c r="W533" s="30">
        <v>32</v>
      </c>
    </row>
    <row r="534" spans="14:23" outlineLevel="2" x14ac:dyDescent="0.2">
      <c r="N534" s="29">
        <v>38510</v>
      </c>
      <c r="O534" s="29">
        <v>38511</v>
      </c>
      <c r="P534" s="29">
        <v>38511</v>
      </c>
      <c r="Q534" s="37">
        <v>38504</v>
      </c>
      <c r="R534" s="30">
        <v>7.2</v>
      </c>
      <c r="S534" s="30">
        <v>7.08</v>
      </c>
      <c r="T534" s="33">
        <v>7.2232000000000003</v>
      </c>
      <c r="U534" s="34">
        <v>764400</v>
      </c>
      <c r="V534" s="33">
        <v>95</v>
      </c>
      <c r="W534" s="33">
        <v>35</v>
      </c>
    </row>
    <row r="535" spans="14:23" outlineLevel="2" x14ac:dyDescent="0.2">
      <c r="N535" s="32">
        <v>38511</v>
      </c>
      <c r="O535" s="32">
        <v>38512</v>
      </c>
      <c r="P535" s="32">
        <v>38512</v>
      </c>
      <c r="Q535" s="37">
        <v>38504</v>
      </c>
      <c r="R535" s="33">
        <v>7.4</v>
      </c>
      <c r="S535" s="33">
        <v>7.165</v>
      </c>
      <c r="T535" s="30">
        <v>7.0522999999999998</v>
      </c>
      <c r="U535" s="31">
        <v>942800</v>
      </c>
      <c r="V535" s="30">
        <v>103</v>
      </c>
      <c r="W535" s="30">
        <v>32</v>
      </c>
    </row>
    <row r="536" spans="14:23" outlineLevel="2" x14ac:dyDescent="0.2">
      <c r="N536" s="29">
        <v>38512</v>
      </c>
      <c r="O536" s="29">
        <v>38513</v>
      </c>
      <c r="P536" s="29">
        <v>38513</v>
      </c>
      <c r="Q536" s="37">
        <v>38504</v>
      </c>
      <c r="R536" s="30">
        <v>7.08</v>
      </c>
      <c r="S536" s="30">
        <v>6.99</v>
      </c>
      <c r="T536" s="33">
        <v>7.0865999999999998</v>
      </c>
      <c r="U536" s="34">
        <v>467300</v>
      </c>
      <c r="V536" s="33">
        <v>67</v>
      </c>
      <c r="W536" s="33">
        <v>29</v>
      </c>
    </row>
    <row r="537" spans="14:23" outlineLevel="2" x14ac:dyDescent="0.2">
      <c r="N537" s="32">
        <v>38513</v>
      </c>
      <c r="O537" s="32">
        <v>38514</v>
      </c>
      <c r="P537" s="32">
        <v>38516</v>
      </c>
      <c r="Q537" s="37">
        <v>38504</v>
      </c>
      <c r="R537" s="33">
        <v>7.15</v>
      </c>
      <c r="S537" s="33">
        <v>7</v>
      </c>
      <c r="T537" s="30">
        <v>7.0827999999999998</v>
      </c>
      <c r="U537" s="31">
        <v>632700</v>
      </c>
      <c r="V537" s="30">
        <v>83</v>
      </c>
      <c r="W537" s="30">
        <v>33</v>
      </c>
    </row>
    <row r="538" spans="14:23" outlineLevel="1" x14ac:dyDescent="0.2">
      <c r="N538" s="29">
        <v>38516</v>
      </c>
      <c r="O538" s="29">
        <v>38517</v>
      </c>
      <c r="P538" s="29">
        <v>38517</v>
      </c>
      <c r="Q538" s="37">
        <v>38504</v>
      </c>
      <c r="R538" s="30">
        <v>7.1749999999999998</v>
      </c>
      <c r="S538" s="30">
        <v>7.0049999999999999</v>
      </c>
      <c r="T538" s="33">
        <v>7.3194999999999997</v>
      </c>
      <c r="U538" s="34">
        <v>620800</v>
      </c>
      <c r="V538" s="33">
        <v>87</v>
      </c>
      <c r="W538" s="33">
        <v>34</v>
      </c>
    </row>
    <row r="539" spans="14:23" outlineLevel="2" x14ac:dyDescent="0.2">
      <c r="N539" s="32">
        <v>38517</v>
      </c>
      <c r="O539" s="32">
        <v>38518</v>
      </c>
      <c r="P539" s="32">
        <v>38518</v>
      </c>
      <c r="Q539" s="37">
        <v>38504</v>
      </c>
      <c r="R539" s="33">
        <v>7.38</v>
      </c>
      <c r="S539" s="33">
        <v>7.2649999999999997</v>
      </c>
      <c r="T539" s="30">
        <v>7.3867000000000003</v>
      </c>
      <c r="U539" s="31">
        <v>479000</v>
      </c>
      <c r="V539" s="30">
        <v>70</v>
      </c>
      <c r="W539" s="30">
        <v>29</v>
      </c>
    </row>
    <row r="540" spans="14:23" outlineLevel="2" x14ac:dyDescent="0.2">
      <c r="N540" s="29">
        <v>38518</v>
      </c>
      <c r="O540" s="29">
        <v>38519</v>
      </c>
      <c r="P540" s="29">
        <v>38519</v>
      </c>
      <c r="Q540" s="37">
        <v>38504</v>
      </c>
      <c r="R540" s="30">
        <v>7.5</v>
      </c>
      <c r="S540" s="30">
        <v>7.335</v>
      </c>
      <c r="T540" s="33">
        <v>7.4122000000000003</v>
      </c>
      <c r="U540" s="34">
        <v>592200</v>
      </c>
      <c r="V540" s="33">
        <v>77</v>
      </c>
      <c r="W540" s="33">
        <v>30</v>
      </c>
    </row>
    <row r="541" spans="14:23" outlineLevel="2" x14ac:dyDescent="0.2">
      <c r="N541" s="32">
        <v>38519</v>
      </c>
      <c r="O541" s="32">
        <v>38520</v>
      </c>
      <c r="P541" s="32">
        <v>38520</v>
      </c>
      <c r="Q541" s="37">
        <v>38504</v>
      </c>
      <c r="R541" s="33">
        <v>7.6</v>
      </c>
      <c r="S541" s="33">
        <v>7.375</v>
      </c>
      <c r="T541" s="30">
        <v>7.6056999999999997</v>
      </c>
      <c r="U541" s="31">
        <v>632100</v>
      </c>
      <c r="V541" s="30">
        <v>79</v>
      </c>
      <c r="W541" s="30">
        <v>29</v>
      </c>
    </row>
    <row r="542" spans="14:23" outlineLevel="2" x14ac:dyDescent="0.2">
      <c r="N542" s="29">
        <v>38520</v>
      </c>
      <c r="O542" s="29">
        <v>38521</v>
      </c>
      <c r="P542" s="29">
        <v>38523</v>
      </c>
      <c r="Q542" s="37">
        <v>38504</v>
      </c>
      <c r="R542" s="30">
        <v>7.66</v>
      </c>
      <c r="S542" s="30">
        <v>7.54</v>
      </c>
      <c r="T542" s="33">
        <v>7.7961</v>
      </c>
      <c r="U542" s="34">
        <v>666600</v>
      </c>
      <c r="V542" s="33">
        <v>93</v>
      </c>
      <c r="W542" s="33">
        <v>29</v>
      </c>
    </row>
    <row r="543" spans="14:23" outlineLevel="2" x14ac:dyDescent="0.2">
      <c r="N543" s="32">
        <v>38523</v>
      </c>
      <c r="O543" s="32">
        <v>38524</v>
      </c>
      <c r="P543" s="32">
        <v>38524</v>
      </c>
      <c r="Q543" s="37">
        <v>38504</v>
      </c>
      <c r="R543" s="33">
        <v>7.8650000000000002</v>
      </c>
      <c r="S543" s="33">
        <v>7.4</v>
      </c>
      <c r="T543" s="30">
        <v>7.4572000000000003</v>
      </c>
      <c r="U543" s="31">
        <v>458400</v>
      </c>
      <c r="V543" s="30">
        <v>61</v>
      </c>
      <c r="W543" s="30">
        <v>29</v>
      </c>
    </row>
    <row r="544" spans="14:23" outlineLevel="2" x14ac:dyDescent="0.2">
      <c r="N544" s="29">
        <v>38524</v>
      </c>
      <c r="O544" s="29">
        <v>38525</v>
      </c>
      <c r="P544" s="29">
        <v>38525</v>
      </c>
      <c r="Q544" s="37">
        <v>38504</v>
      </c>
      <c r="R544" s="30">
        <v>7.57</v>
      </c>
      <c r="S544" s="30">
        <v>7.3650000000000002</v>
      </c>
      <c r="T544" s="33">
        <v>7.3929</v>
      </c>
      <c r="U544" s="34">
        <v>532700</v>
      </c>
      <c r="V544" s="33">
        <v>76</v>
      </c>
      <c r="W544" s="33">
        <v>31</v>
      </c>
    </row>
    <row r="545" spans="14:23" outlineLevel="2" x14ac:dyDescent="0.2">
      <c r="N545" s="32">
        <v>38525</v>
      </c>
      <c r="O545" s="32">
        <v>38526</v>
      </c>
      <c r="P545" s="32">
        <v>38526</v>
      </c>
      <c r="Q545" s="37">
        <v>38504</v>
      </c>
      <c r="R545" s="33">
        <v>7.42</v>
      </c>
      <c r="S545" s="33">
        <v>7.32</v>
      </c>
      <c r="T545" s="30">
        <v>7.5061999999999998</v>
      </c>
      <c r="U545" s="31">
        <v>378200</v>
      </c>
      <c r="V545" s="30">
        <v>56</v>
      </c>
      <c r="W545" s="30">
        <v>28</v>
      </c>
    </row>
    <row r="546" spans="14:23" outlineLevel="2" x14ac:dyDescent="0.2">
      <c r="N546" s="29">
        <v>38526</v>
      </c>
      <c r="O546" s="29">
        <v>38527</v>
      </c>
      <c r="P546" s="29">
        <v>38527</v>
      </c>
      <c r="Q546" s="37">
        <v>38504</v>
      </c>
      <c r="R546" s="30">
        <v>7.5549999999999997</v>
      </c>
      <c r="S546" s="30">
        <v>7.44</v>
      </c>
      <c r="T546" s="33">
        <v>7.4494999999999996</v>
      </c>
      <c r="U546" s="34">
        <v>326500</v>
      </c>
      <c r="V546" s="33">
        <v>46</v>
      </c>
      <c r="W546" s="33">
        <v>30</v>
      </c>
    </row>
    <row r="547" spans="14:23" outlineLevel="2" x14ac:dyDescent="0.2">
      <c r="N547" s="32">
        <v>38527</v>
      </c>
      <c r="O547" s="32">
        <v>38528</v>
      </c>
      <c r="P547" s="32">
        <v>38530</v>
      </c>
      <c r="Q547" s="37">
        <v>38504</v>
      </c>
      <c r="R547" s="33">
        <v>7.4950000000000001</v>
      </c>
      <c r="S547" s="33">
        <v>7.34</v>
      </c>
      <c r="T547" s="30">
        <v>7.2926000000000002</v>
      </c>
      <c r="U547" s="31">
        <v>416600</v>
      </c>
      <c r="V547" s="30">
        <v>50</v>
      </c>
      <c r="W547" s="30">
        <v>24</v>
      </c>
    </row>
    <row r="548" spans="14:23" outlineLevel="2" x14ac:dyDescent="0.2">
      <c r="N548" s="29">
        <v>38530</v>
      </c>
      <c r="O548" s="29">
        <v>38531</v>
      </c>
      <c r="P548" s="29">
        <v>38531</v>
      </c>
      <c r="Q548" s="37">
        <v>38504</v>
      </c>
      <c r="R548" s="30">
        <v>7.33</v>
      </c>
      <c r="S548" s="30">
        <v>7.2249999999999996</v>
      </c>
      <c r="T548" s="33">
        <v>7.0442</v>
      </c>
      <c r="U548" s="34">
        <v>610700</v>
      </c>
      <c r="V548" s="33">
        <v>71</v>
      </c>
      <c r="W548" s="33">
        <v>30</v>
      </c>
    </row>
    <row r="549" spans="14:23" outlineLevel="2" x14ac:dyDescent="0.2">
      <c r="N549" s="32">
        <v>38531</v>
      </c>
      <c r="O549" s="32">
        <v>38532</v>
      </c>
      <c r="P549" s="32">
        <v>38532</v>
      </c>
      <c r="Q549" s="37">
        <v>38504</v>
      </c>
      <c r="R549" s="33">
        <v>7.15</v>
      </c>
      <c r="S549" s="33">
        <v>6.9950000000000001</v>
      </c>
      <c r="T549" s="30">
        <v>7.0789999999999997</v>
      </c>
      <c r="U549" s="31">
        <v>482100</v>
      </c>
      <c r="V549" s="30">
        <v>66</v>
      </c>
      <c r="W549" s="30">
        <v>31</v>
      </c>
    </row>
    <row r="550" spans="14:23" outlineLevel="2" x14ac:dyDescent="0.2">
      <c r="N550" s="29">
        <v>38532</v>
      </c>
      <c r="O550" s="29">
        <v>38533</v>
      </c>
      <c r="P550" s="29">
        <v>38533</v>
      </c>
      <c r="Q550" s="37">
        <v>38504</v>
      </c>
      <c r="R550" s="30">
        <v>7.1950000000000003</v>
      </c>
      <c r="S550" s="30">
        <v>7.0049999999999999</v>
      </c>
      <c r="T550" s="30">
        <f>SUBTOTAL(1,T528:T549)</f>
        <v>7.1507227272727274</v>
      </c>
      <c r="U550" s="31"/>
      <c r="V550" s="30"/>
      <c r="W550" s="30"/>
    </row>
    <row r="551" spans="14:23" ht="18.75" outlineLevel="2" x14ac:dyDescent="0.2">
      <c r="N551" s="29"/>
      <c r="O551" s="29"/>
      <c r="P551" s="29"/>
      <c r="Q551" s="38" t="s">
        <v>67</v>
      </c>
      <c r="R551" s="30"/>
      <c r="S551" s="30"/>
      <c r="T551" s="33">
        <v>7.0152999999999999</v>
      </c>
      <c r="U551" s="34">
        <v>924700</v>
      </c>
      <c r="V551" s="33">
        <v>94</v>
      </c>
      <c r="W551" s="33">
        <v>26</v>
      </c>
    </row>
    <row r="552" spans="14:23" outlineLevel="2" x14ac:dyDescent="0.2">
      <c r="N552" s="32">
        <v>38533</v>
      </c>
      <c r="O552" s="32">
        <v>38534</v>
      </c>
      <c r="P552" s="32">
        <v>38534</v>
      </c>
      <c r="Q552" s="37">
        <v>38534</v>
      </c>
      <c r="R552" s="33">
        <v>7.08</v>
      </c>
      <c r="S552" s="33">
        <v>6.97</v>
      </c>
      <c r="T552" s="30">
        <v>7.0114999999999998</v>
      </c>
      <c r="U552" s="31">
        <v>625500</v>
      </c>
      <c r="V552" s="30">
        <v>83</v>
      </c>
      <c r="W552" s="30">
        <v>31</v>
      </c>
    </row>
    <row r="553" spans="14:23" outlineLevel="2" x14ac:dyDescent="0.2">
      <c r="N553" s="29">
        <v>38534</v>
      </c>
      <c r="O553" s="29">
        <v>38535</v>
      </c>
      <c r="P553" s="29">
        <v>38538</v>
      </c>
      <c r="Q553" s="37">
        <v>38534</v>
      </c>
      <c r="R553" s="30">
        <v>7.14</v>
      </c>
      <c r="S553" s="30">
        <v>6.95</v>
      </c>
      <c r="T553" s="33">
        <v>7.3803000000000001</v>
      </c>
      <c r="U553" s="34">
        <v>580700</v>
      </c>
      <c r="V553" s="33">
        <v>70</v>
      </c>
      <c r="W553" s="33">
        <v>29</v>
      </c>
    </row>
    <row r="554" spans="14:23" outlineLevel="2" x14ac:dyDescent="0.2">
      <c r="N554" s="32">
        <v>38538</v>
      </c>
      <c r="O554" s="32">
        <v>38539</v>
      </c>
      <c r="P554" s="32">
        <v>38539</v>
      </c>
      <c r="Q554" s="37">
        <v>38534</v>
      </c>
      <c r="R554" s="33">
        <v>7.41</v>
      </c>
      <c r="S554" s="33">
        <v>7.34</v>
      </c>
      <c r="T554" s="30">
        <v>7.6901000000000002</v>
      </c>
      <c r="U554" s="31">
        <v>509100</v>
      </c>
      <c r="V554" s="30">
        <v>62</v>
      </c>
      <c r="W554" s="30">
        <v>31</v>
      </c>
    </row>
    <row r="555" spans="14:23" outlineLevel="2" x14ac:dyDescent="0.2">
      <c r="N555" s="29">
        <v>38539</v>
      </c>
      <c r="O555" s="29">
        <v>38540</v>
      </c>
      <c r="P555" s="29">
        <v>38540</v>
      </c>
      <c r="Q555" s="37">
        <v>38534</v>
      </c>
      <c r="R555" s="30">
        <v>7.75</v>
      </c>
      <c r="S555" s="30">
        <v>7.5525000000000002</v>
      </c>
      <c r="T555" s="33">
        <v>7.6228999999999996</v>
      </c>
      <c r="U555" s="34">
        <v>554300</v>
      </c>
      <c r="V555" s="33">
        <v>63</v>
      </c>
      <c r="W555" s="33">
        <v>31</v>
      </c>
    </row>
    <row r="556" spans="14:23" outlineLevel="2" x14ac:dyDescent="0.2">
      <c r="N556" s="32">
        <v>38540</v>
      </c>
      <c r="O556" s="32">
        <v>38541</v>
      </c>
      <c r="P556" s="32">
        <v>38541</v>
      </c>
      <c r="Q556" s="37">
        <v>38534</v>
      </c>
      <c r="R556" s="33">
        <v>7.69</v>
      </c>
      <c r="S556" s="33">
        <v>7.59</v>
      </c>
      <c r="T556" s="30">
        <v>7.8643999999999998</v>
      </c>
      <c r="U556" s="31">
        <v>562200</v>
      </c>
      <c r="V556" s="30">
        <v>60</v>
      </c>
      <c r="W556" s="30">
        <v>30</v>
      </c>
    </row>
    <row r="557" spans="14:23" outlineLevel="2" x14ac:dyDescent="0.2">
      <c r="N557" s="29">
        <v>38541</v>
      </c>
      <c r="O557" s="29">
        <v>38542</v>
      </c>
      <c r="P557" s="29">
        <v>38544</v>
      </c>
      <c r="Q557" s="37">
        <v>38534</v>
      </c>
      <c r="R557" s="30">
        <v>8.0500000000000007</v>
      </c>
      <c r="S557" s="30">
        <v>7.63</v>
      </c>
      <c r="T557" s="33">
        <v>7.3525</v>
      </c>
      <c r="U557" s="34">
        <v>426900</v>
      </c>
      <c r="V557" s="33">
        <v>49</v>
      </c>
      <c r="W557" s="33">
        <v>29</v>
      </c>
    </row>
    <row r="558" spans="14:23" outlineLevel="2" x14ac:dyDescent="0.2">
      <c r="N558" s="32">
        <v>38544</v>
      </c>
      <c r="O558" s="32">
        <v>38545</v>
      </c>
      <c r="P558" s="32">
        <v>38545</v>
      </c>
      <c r="Q558" s="37">
        <v>38534</v>
      </c>
      <c r="R558" s="33">
        <v>7.5</v>
      </c>
      <c r="S558" s="33">
        <v>7.32</v>
      </c>
      <c r="T558" s="30">
        <v>7.7926000000000002</v>
      </c>
      <c r="U558" s="31">
        <v>501800</v>
      </c>
      <c r="V558" s="30">
        <v>70</v>
      </c>
      <c r="W558" s="30">
        <v>30</v>
      </c>
    </row>
    <row r="559" spans="14:23" outlineLevel="2" x14ac:dyDescent="0.2">
      <c r="N559" s="29">
        <v>38545</v>
      </c>
      <c r="O559" s="29">
        <v>38546</v>
      </c>
      <c r="P559" s="29">
        <v>38546</v>
      </c>
      <c r="Q559" s="37">
        <v>38534</v>
      </c>
      <c r="R559" s="30">
        <v>7.96</v>
      </c>
      <c r="S559" s="30">
        <v>7.72</v>
      </c>
      <c r="T559" s="33">
        <v>7.7758000000000003</v>
      </c>
      <c r="U559" s="34">
        <v>688000</v>
      </c>
      <c r="V559" s="33">
        <v>80</v>
      </c>
      <c r="W559" s="33">
        <v>25</v>
      </c>
    </row>
    <row r="560" spans="14:23" outlineLevel="2" x14ac:dyDescent="0.2">
      <c r="N560" s="32">
        <v>38546</v>
      </c>
      <c r="O560" s="32">
        <v>38547</v>
      </c>
      <c r="P560" s="32">
        <v>38547</v>
      </c>
      <c r="Q560" s="37">
        <v>38534</v>
      </c>
      <c r="R560" s="33">
        <v>7.86</v>
      </c>
      <c r="S560" s="33">
        <v>7.7149999999999999</v>
      </c>
      <c r="T560" s="30">
        <v>7.9915000000000003</v>
      </c>
      <c r="U560" s="31">
        <v>597000</v>
      </c>
      <c r="V560" s="30">
        <v>65</v>
      </c>
      <c r="W560" s="30">
        <v>31</v>
      </c>
    </row>
    <row r="561" spans="14:23" outlineLevel="1" x14ac:dyDescent="0.2">
      <c r="N561" s="29">
        <v>38547</v>
      </c>
      <c r="O561" s="29">
        <v>38548</v>
      </c>
      <c r="P561" s="29">
        <v>38548</v>
      </c>
      <c r="Q561" s="37">
        <v>38534</v>
      </c>
      <c r="R561" s="30">
        <v>8.0500000000000007</v>
      </c>
      <c r="S561" s="30">
        <v>7.87</v>
      </c>
      <c r="T561" s="33">
        <v>8.0185999999999993</v>
      </c>
      <c r="U561" s="34">
        <v>502100</v>
      </c>
      <c r="V561" s="33">
        <v>71</v>
      </c>
      <c r="W561" s="33">
        <v>26</v>
      </c>
    </row>
    <row r="562" spans="14:23" outlineLevel="2" x14ac:dyDescent="0.2">
      <c r="N562" s="32">
        <v>38548</v>
      </c>
      <c r="O562" s="32">
        <v>38549</v>
      </c>
      <c r="P562" s="32">
        <v>38551</v>
      </c>
      <c r="Q562" s="37">
        <v>38534</v>
      </c>
      <c r="R562" s="33">
        <v>8.11</v>
      </c>
      <c r="S562" s="33">
        <v>7.93</v>
      </c>
      <c r="T562" s="30">
        <v>7.7667000000000002</v>
      </c>
      <c r="U562" s="31">
        <v>735000</v>
      </c>
      <c r="V562" s="30">
        <v>83</v>
      </c>
      <c r="W562" s="30">
        <v>31</v>
      </c>
    </row>
    <row r="563" spans="14:23" outlineLevel="2" x14ac:dyDescent="0.2">
      <c r="N563" s="29">
        <v>38551</v>
      </c>
      <c r="O563" s="29">
        <v>38552</v>
      </c>
      <c r="P563" s="29">
        <v>38552</v>
      </c>
      <c r="Q563" s="37">
        <v>38534</v>
      </c>
      <c r="R563" s="30">
        <v>7.8449999999999998</v>
      </c>
      <c r="S563" s="30">
        <v>7.7</v>
      </c>
      <c r="T563" s="33">
        <v>7.7023000000000001</v>
      </c>
      <c r="U563" s="34">
        <v>704400</v>
      </c>
      <c r="V563" s="33">
        <v>78</v>
      </c>
      <c r="W563" s="33">
        <v>32</v>
      </c>
    </row>
    <row r="564" spans="14:23" outlineLevel="2" x14ac:dyDescent="0.2">
      <c r="N564" s="32">
        <v>38552</v>
      </c>
      <c r="O564" s="32">
        <v>38553</v>
      </c>
      <c r="P564" s="32">
        <v>38553</v>
      </c>
      <c r="Q564" s="37">
        <v>38534</v>
      </c>
      <c r="R564" s="33">
        <v>7.7350000000000003</v>
      </c>
      <c r="S564" s="33">
        <v>7.65</v>
      </c>
      <c r="T564" s="30">
        <v>7.7469000000000001</v>
      </c>
      <c r="U564" s="31">
        <v>817900</v>
      </c>
      <c r="V564" s="30">
        <v>84</v>
      </c>
      <c r="W564" s="30">
        <v>32</v>
      </c>
    </row>
    <row r="565" spans="14:23" outlineLevel="2" x14ac:dyDescent="0.2">
      <c r="N565" s="29">
        <v>38553</v>
      </c>
      <c r="O565" s="29">
        <v>38554</v>
      </c>
      <c r="P565" s="29">
        <v>38554</v>
      </c>
      <c r="Q565" s="37">
        <v>38534</v>
      </c>
      <c r="R565" s="30">
        <v>7.8</v>
      </c>
      <c r="S565" s="30">
        <v>7.66</v>
      </c>
      <c r="T565" s="33">
        <v>7.6429999999999998</v>
      </c>
      <c r="U565" s="34">
        <v>504800</v>
      </c>
      <c r="V565" s="33">
        <v>61</v>
      </c>
      <c r="W565" s="33">
        <v>32</v>
      </c>
    </row>
    <row r="566" spans="14:23" outlineLevel="2" x14ac:dyDescent="0.2">
      <c r="N566" s="32">
        <v>38554</v>
      </c>
      <c r="O566" s="32">
        <v>38555</v>
      </c>
      <c r="P566" s="32">
        <v>38555</v>
      </c>
      <c r="Q566" s="37">
        <v>38534</v>
      </c>
      <c r="R566" s="33">
        <v>7.68</v>
      </c>
      <c r="S566" s="33">
        <v>7.5250000000000004</v>
      </c>
      <c r="T566" s="30">
        <v>7.4051999999999998</v>
      </c>
      <c r="U566" s="31">
        <v>652200</v>
      </c>
      <c r="V566" s="30">
        <v>84</v>
      </c>
      <c r="W566" s="30">
        <v>31</v>
      </c>
    </row>
    <row r="567" spans="14:23" outlineLevel="2" x14ac:dyDescent="0.2">
      <c r="N567" s="29">
        <v>38555</v>
      </c>
      <c r="O567" s="29">
        <v>38556</v>
      </c>
      <c r="P567" s="29">
        <v>38558</v>
      </c>
      <c r="Q567" s="37">
        <v>38534</v>
      </c>
      <c r="R567" s="30">
        <v>7.48</v>
      </c>
      <c r="S567" s="30">
        <v>7.37</v>
      </c>
      <c r="T567" s="33">
        <v>7.3827999999999996</v>
      </c>
      <c r="U567" s="34">
        <v>823200</v>
      </c>
      <c r="V567" s="33">
        <v>86</v>
      </c>
      <c r="W567" s="33">
        <v>34</v>
      </c>
    </row>
    <row r="568" spans="14:23" outlineLevel="2" x14ac:dyDescent="0.2">
      <c r="N568" s="32">
        <v>38558</v>
      </c>
      <c r="O568" s="32">
        <v>38559</v>
      </c>
      <c r="P568" s="32">
        <v>38559</v>
      </c>
      <c r="Q568" s="37">
        <v>38534</v>
      </c>
      <c r="R568" s="33">
        <v>7.43</v>
      </c>
      <c r="S568" s="33">
        <v>7.34</v>
      </c>
      <c r="T568" s="30">
        <v>7.4494999999999996</v>
      </c>
      <c r="U568" s="31">
        <v>740800</v>
      </c>
      <c r="V568" s="30">
        <v>75</v>
      </c>
      <c r="W568" s="30">
        <v>36</v>
      </c>
    </row>
    <row r="569" spans="14:23" outlineLevel="2" x14ac:dyDescent="0.2">
      <c r="N569" s="29">
        <v>38559</v>
      </c>
      <c r="O569" s="29">
        <v>38560</v>
      </c>
      <c r="P569" s="29">
        <v>38560</v>
      </c>
      <c r="Q569" s="37">
        <v>38534</v>
      </c>
      <c r="R569" s="30">
        <v>7.59</v>
      </c>
      <c r="S569" s="30">
        <v>7.36</v>
      </c>
      <c r="T569" s="33">
        <v>7.5205000000000002</v>
      </c>
      <c r="U569" s="34">
        <v>767200</v>
      </c>
      <c r="V569" s="33">
        <v>81</v>
      </c>
      <c r="W569" s="33">
        <v>30</v>
      </c>
    </row>
    <row r="570" spans="14:23" outlineLevel="2" x14ac:dyDescent="0.2">
      <c r="N570" s="32">
        <v>38560</v>
      </c>
      <c r="O570" s="32">
        <v>38561</v>
      </c>
      <c r="P570" s="32">
        <v>38561</v>
      </c>
      <c r="Q570" s="37">
        <v>38534</v>
      </c>
      <c r="R570" s="33">
        <v>7.72</v>
      </c>
      <c r="S570" s="33">
        <v>7.45</v>
      </c>
      <c r="T570" s="30">
        <v>7.6877000000000004</v>
      </c>
      <c r="U570" s="31">
        <v>415400</v>
      </c>
      <c r="V570" s="30">
        <v>56</v>
      </c>
      <c r="W570" s="30">
        <v>28</v>
      </c>
    </row>
    <row r="571" spans="14:23" outlineLevel="2" x14ac:dyDescent="0.2">
      <c r="N571" s="29">
        <v>38561</v>
      </c>
      <c r="O571" s="29">
        <v>38562</v>
      </c>
      <c r="P571" s="29">
        <v>38564</v>
      </c>
      <c r="Q571" s="37">
        <v>38534</v>
      </c>
      <c r="R571" s="30">
        <v>7.77</v>
      </c>
      <c r="S571" s="30">
        <v>7.5</v>
      </c>
      <c r="T571" s="30">
        <f>SUBTOTAL(1,T551:T570)</f>
        <v>7.591005</v>
      </c>
      <c r="U571" s="31"/>
      <c r="V571" s="30"/>
      <c r="W571" s="30"/>
    </row>
    <row r="572" spans="14:23" ht="18.75" outlineLevel="2" x14ac:dyDescent="0.2">
      <c r="N572" s="29"/>
      <c r="O572" s="29"/>
      <c r="P572" s="29"/>
      <c r="Q572" s="38" t="s">
        <v>68</v>
      </c>
      <c r="R572" s="30"/>
      <c r="S572" s="30"/>
      <c r="T572" s="33">
        <v>7.7645999999999997</v>
      </c>
      <c r="U572" s="34">
        <v>514800</v>
      </c>
      <c r="V572" s="33">
        <v>63</v>
      </c>
      <c r="W572" s="33">
        <v>25</v>
      </c>
    </row>
    <row r="573" spans="14:23" outlineLevel="2" x14ac:dyDescent="0.2">
      <c r="N573" s="32">
        <v>38562</v>
      </c>
      <c r="O573" s="32">
        <v>38565</v>
      </c>
      <c r="P573" s="32">
        <v>38565</v>
      </c>
      <c r="Q573" s="37">
        <v>38565</v>
      </c>
      <c r="R573" s="33">
        <v>7.8449999999999998</v>
      </c>
      <c r="S573" s="33">
        <v>7.7</v>
      </c>
      <c r="T573" s="30">
        <v>8.0332000000000008</v>
      </c>
      <c r="U573" s="31">
        <v>533000</v>
      </c>
      <c r="V573" s="30">
        <v>78</v>
      </c>
      <c r="W573" s="30">
        <v>32</v>
      </c>
    </row>
    <row r="574" spans="14:23" outlineLevel="2" x14ac:dyDescent="0.2">
      <c r="N574" s="29">
        <v>38565</v>
      </c>
      <c r="O574" s="29">
        <v>38566</v>
      </c>
      <c r="P574" s="29">
        <v>38566</v>
      </c>
      <c r="Q574" s="37">
        <v>38565</v>
      </c>
      <c r="R574" s="30">
        <v>8.25</v>
      </c>
      <c r="S574" s="30">
        <v>7.94</v>
      </c>
      <c r="T574" s="33">
        <v>8.3788999999999998</v>
      </c>
      <c r="U574" s="34">
        <v>507400</v>
      </c>
      <c r="V574" s="33">
        <v>77</v>
      </c>
      <c r="W574" s="33">
        <v>38</v>
      </c>
    </row>
    <row r="575" spans="14:23" outlineLevel="2" x14ac:dyDescent="0.2">
      <c r="N575" s="32">
        <v>38566</v>
      </c>
      <c r="O575" s="32">
        <v>38567</v>
      </c>
      <c r="P575" s="32">
        <v>38567</v>
      </c>
      <c r="Q575" s="37">
        <v>38565</v>
      </c>
      <c r="R575" s="33">
        <v>8.44</v>
      </c>
      <c r="S575" s="33">
        <v>8.2799999999999994</v>
      </c>
      <c r="T575" s="30">
        <v>8.7545999999999999</v>
      </c>
      <c r="U575" s="31">
        <v>709000</v>
      </c>
      <c r="V575" s="30">
        <v>77</v>
      </c>
      <c r="W575" s="30">
        <v>31</v>
      </c>
    </row>
    <row r="576" spans="14:23" outlineLevel="2" x14ac:dyDescent="0.2">
      <c r="N576" s="29">
        <v>38567</v>
      </c>
      <c r="O576" s="29">
        <v>38568</v>
      </c>
      <c r="P576" s="29">
        <v>38568</v>
      </c>
      <c r="Q576" s="37">
        <v>38565</v>
      </c>
      <c r="R576" s="30">
        <v>8.7850000000000001</v>
      </c>
      <c r="S576" s="30">
        <v>8.6</v>
      </c>
      <c r="T576" s="33">
        <v>8.5484000000000009</v>
      </c>
      <c r="U576" s="34">
        <v>431400</v>
      </c>
      <c r="V576" s="33">
        <v>62</v>
      </c>
      <c r="W576" s="33">
        <v>30</v>
      </c>
    </row>
    <row r="577" spans="14:23" outlineLevel="2" x14ac:dyDescent="0.2">
      <c r="N577" s="32">
        <v>38568</v>
      </c>
      <c r="O577" s="32">
        <v>38569</v>
      </c>
      <c r="P577" s="32">
        <v>38569</v>
      </c>
      <c r="Q577" s="37">
        <v>38565</v>
      </c>
      <c r="R577" s="33">
        <v>8.75</v>
      </c>
      <c r="S577" s="33">
        <v>8.4849999999999994</v>
      </c>
      <c r="T577" s="30">
        <v>8.5988000000000007</v>
      </c>
      <c r="U577" s="31">
        <v>340700</v>
      </c>
      <c r="V577" s="30">
        <v>58</v>
      </c>
      <c r="W577" s="30">
        <v>35</v>
      </c>
    </row>
    <row r="578" spans="14:23" outlineLevel="2" x14ac:dyDescent="0.2">
      <c r="N578" s="29">
        <v>38569</v>
      </c>
      <c r="O578" s="29">
        <v>38570</v>
      </c>
      <c r="P578" s="29">
        <v>38572</v>
      </c>
      <c r="Q578" s="37">
        <v>38565</v>
      </c>
      <c r="R578" s="30">
        <v>8.67</v>
      </c>
      <c r="S578" s="30">
        <v>8.5250000000000004</v>
      </c>
      <c r="T578" s="33">
        <v>8.9275000000000002</v>
      </c>
      <c r="U578" s="34">
        <v>580900</v>
      </c>
      <c r="V578" s="33">
        <v>72</v>
      </c>
      <c r="W578" s="33">
        <v>29</v>
      </c>
    </row>
    <row r="579" spans="14:23" outlineLevel="1" x14ac:dyDescent="0.2">
      <c r="N579" s="32">
        <v>38572</v>
      </c>
      <c r="O579" s="32">
        <v>38573</v>
      </c>
      <c r="P579" s="32">
        <v>38573</v>
      </c>
      <c r="Q579" s="37">
        <v>38565</v>
      </c>
      <c r="R579" s="33">
        <v>9.02</v>
      </c>
      <c r="S579" s="33">
        <v>8.81</v>
      </c>
      <c r="T579" s="30">
        <v>8.6986000000000008</v>
      </c>
      <c r="U579" s="31">
        <v>522300</v>
      </c>
      <c r="V579" s="30">
        <v>62</v>
      </c>
      <c r="W579" s="30">
        <v>29</v>
      </c>
    </row>
    <row r="580" spans="14:23" outlineLevel="2" x14ac:dyDescent="0.2">
      <c r="N580" s="29">
        <v>38573</v>
      </c>
      <c r="O580" s="29">
        <v>38574</v>
      </c>
      <c r="P580" s="29">
        <v>38574</v>
      </c>
      <c r="Q580" s="37">
        <v>38565</v>
      </c>
      <c r="R580" s="30">
        <v>8.76</v>
      </c>
      <c r="S580" s="30">
        <v>8.64</v>
      </c>
      <c r="T580" s="33">
        <v>8.8190000000000008</v>
      </c>
      <c r="U580" s="34">
        <v>681000</v>
      </c>
      <c r="V580" s="33">
        <v>88</v>
      </c>
      <c r="W580" s="33">
        <v>34</v>
      </c>
    </row>
    <row r="581" spans="14:23" outlineLevel="2" x14ac:dyDescent="0.2">
      <c r="N581" s="32">
        <v>38574</v>
      </c>
      <c r="O581" s="32">
        <v>38575</v>
      </c>
      <c r="P581" s="32">
        <v>38575</v>
      </c>
      <c r="Q581" s="37">
        <v>38565</v>
      </c>
      <c r="R581" s="33">
        <v>8.9250000000000007</v>
      </c>
      <c r="S581" s="33">
        <v>8.75</v>
      </c>
      <c r="T581" s="30">
        <v>9.2886000000000006</v>
      </c>
      <c r="U581" s="31">
        <v>803100</v>
      </c>
      <c r="V581" s="30">
        <v>102</v>
      </c>
      <c r="W581" s="30">
        <v>34</v>
      </c>
    </row>
    <row r="582" spans="14:23" outlineLevel="2" x14ac:dyDescent="0.2">
      <c r="N582" s="29">
        <v>38575</v>
      </c>
      <c r="O582" s="29">
        <v>38576</v>
      </c>
      <c r="P582" s="29">
        <v>38576</v>
      </c>
      <c r="Q582" s="37">
        <v>38565</v>
      </c>
      <c r="R582" s="30">
        <v>9.4</v>
      </c>
      <c r="S582" s="30">
        <v>9.2200000000000006</v>
      </c>
      <c r="T582" s="33">
        <v>9.5925999999999991</v>
      </c>
      <c r="U582" s="34">
        <v>379200</v>
      </c>
      <c r="V582" s="33">
        <v>64</v>
      </c>
      <c r="W582" s="33">
        <v>25</v>
      </c>
    </row>
    <row r="583" spans="14:23" outlineLevel="2" x14ac:dyDescent="0.2">
      <c r="N583" s="32">
        <v>38576</v>
      </c>
      <c r="O583" s="32">
        <v>38577</v>
      </c>
      <c r="P583" s="32">
        <v>38579</v>
      </c>
      <c r="Q583" s="37">
        <v>38565</v>
      </c>
      <c r="R583" s="33">
        <v>9.6999999999999993</v>
      </c>
      <c r="S583" s="33">
        <v>9.5</v>
      </c>
      <c r="T583" s="30">
        <v>9.5282</v>
      </c>
      <c r="U583" s="31">
        <v>676100</v>
      </c>
      <c r="V583" s="30">
        <v>90</v>
      </c>
      <c r="W583" s="30">
        <v>30</v>
      </c>
    </row>
    <row r="584" spans="14:23" outlineLevel="2" x14ac:dyDescent="0.2">
      <c r="N584" s="29">
        <v>38579</v>
      </c>
      <c r="O584" s="29">
        <v>38580</v>
      </c>
      <c r="P584" s="29">
        <v>38580</v>
      </c>
      <c r="Q584" s="37">
        <v>38565</v>
      </c>
      <c r="R584" s="30">
        <v>9.75</v>
      </c>
      <c r="S584" s="30">
        <v>9.4350000000000005</v>
      </c>
      <c r="T584" s="33">
        <v>9.6630000000000003</v>
      </c>
      <c r="U584" s="34">
        <v>630500</v>
      </c>
      <c r="V584" s="33">
        <v>70</v>
      </c>
      <c r="W584" s="33">
        <v>34</v>
      </c>
    </row>
    <row r="585" spans="14:23" outlineLevel="2" x14ac:dyDescent="0.2">
      <c r="N585" s="32">
        <v>38580</v>
      </c>
      <c r="O585" s="32">
        <v>38581</v>
      </c>
      <c r="P585" s="32">
        <v>38581</v>
      </c>
      <c r="Q585" s="37">
        <v>38565</v>
      </c>
      <c r="R585" s="33">
        <v>9.93</v>
      </c>
      <c r="S585" s="33">
        <v>9.52</v>
      </c>
      <c r="T585" s="30">
        <v>9.9850999999999992</v>
      </c>
      <c r="U585" s="31">
        <v>545300</v>
      </c>
      <c r="V585" s="30">
        <v>75</v>
      </c>
      <c r="W585" s="30">
        <v>34</v>
      </c>
    </row>
    <row r="586" spans="14:23" outlineLevel="2" x14ac:dyDescent="0.2">
      <c r="N586" s="29">
        <v>38581</v>
      </c>
      <c r="O586" s="29">
        <v>38582</v>
      </c>
      <c r="P586" s="29">
        <v>38582</v>
      </c>
      <c r="Q586" s="37">
        <v>38565</v>
      </c>
      <c r="R586" s="30">
        <v>10.08</v>
      </c>
      <c r="S586" s="30">
        <v>9.61</v>
      </c>
      <c r="T586" s="33">
        <v>9.3854000000000006</v>
      </c>
      <c r="U586" s="34">
        <v>713800</v>
      </c>
      <c r="V586" s="33">
        <v>93</v>
      </c>
      <c r="W586" s="33">
        <v>36</v>
      </c>
    </row>
    <row r="587" spans="14:23" outlineLevel="2" x14ac:dyDescent="0.2">
      <c r="N587" s="32">
        <v>38582</v>
      </c>
      <c r="O587" s="32">
        <v>38583</v>
      </c>
      <c r="P587" s="32">
        <v>38583</v>
      </c>
      <c r="Q587" s="37">
        <v>38565</v>
      </c>
      <c r="R587" s="33">
        <v>9.4550000000000001</v>
      </c>
      <c r="S587" s="33">
        <v>9.1999999999999993</v>
      </c>
      <c r="T587" s="30">
        <v>9.0955999999999992</v>
      </c>
      <c r="U587" s="31">
        <v>471500</v>
      </c>
      <c r="V587" s="30">
        <v>60</v>
      </c>
      <c r="W587" s="30">
        <v>29</v>
      </c>
    </row>
    <row r="588" spans="14:23" outlineLevel="2" x14ac:dyDescent="0.2">
      <c r="N588" s="29">
        <v>38583</v>
      </c>
      <c r="O588" s="29">
        <v>38584</v>
      </c>
      <c r="P588" s="29">
        <v>38586</v>
      </c>
      <c r="Q588" s="37">
        <v>38565</v>
      </c>
      <c r="R588" s="30">
        <v>9.25</v>
      </c>
      <c r="S588" s="30">
        <v>9</v>
      </c>
      <c r="T588" s="33">
        <v>9.4453999999999994</v>
      </c>
      <c r="U588" s="34">
        <v>645900</v>
      </c>
      <c r="V588" s="33">
        <v>82</v>
      </c>
      <c r="W588" s="33">
        <v>31</v>
      </c>
    </row>
    <row r="589" spans="14:23" outlineLevel="2" x14ac:dyDescent="0.2">
      <c r="N589" s="32">
        <v>38586</v>
      </c>
      <c r="O589" s="32">
        <v>38587</v>
      </c>
      <c r="P589" s="32">
        <v>38587</v>
      </c>
      <c r="Q589" s="37">
        <v>38565</v>
      </c>
      <c r="R589" s="33">
        <v>9.75</v>
      </c>
      <c r="S589" s="33">
        <v>9.2799999999999994</v>
      </c>
      <c r="T589" s="30">
        <v>9.9666999999999994</v>
      </c>
      <c r="U589" s="31">
        <v>664800</v>
      </c>
      <c r="V589" s="30">
        <v>87</v>
      </c>
      <c r="W589" s="30">
        <v>30</v>
      </c>
    </row>
    <row r="590" spans="14:23" outlineLevel="2" x14ac:dyDescent="0.2">
      <c r="N590" s="29">
        <v>38587</v>
      </c>
      <c r="O590" s="29">
        <v>38588</v>
      </c>
      <c r="P590" s="29">
        <v>38588</v>
      </c>
      <c r="Q590" s="37">
        <v>38565</v>
      </c>
      <c r="R590" s="30">
        <v>10.015000000000001</v>
      </c>
      <c r="S590" s="30">
        <v>9.74</v>
      </c>
      <c r="T590" s="33">
        <v>10.024699999999999</v>
      </c>
      <c r="U590" s="34">
        <v>620800</v>
      </c>
      <c r="V590" s="33">
        <v>79</v>
      </c>
      <c r="W590" s="33">
        <v>30</v>
      </c>
    </row>
    <row r="591" spans="14:23" outlineLevel="2" x14ac:dyDescent="0.2">
      <c r="N591" s="32">
        <v>38588</v>
      </c>
      <c r="O591" s="32">
        <v>38589</v>
      </c>
      <c r="P591" s="32">
        <v>38589</v>
      </c>
      <c r="Q591" s="37">
        <v>38565</v>
      </c>
      <c r="R591" s="33">
        <v>10.14</v>
      </c>
      <c r="S591" s="33">
        <v>9.82</v>
      </c>
      <c r="T591" s="30">
        <v>9.7650000000000006</v>
      </c>
      <c r="U591" s="31">
        <v>800100</v>
      </c>
      <c r="V591" s="30">
        <v>93</v>
      </c>
      <c r="W591" s="30">
        <v>35</v>
      </c>
    </row>
    <row r="592" spans="14:23" outlineLevel="2" x14ac:dyDescent="0.2">
      <c r="N592" s="29">
        <v>38589</v>
      </c>
      <c r="O592" s="29">
        <v>38590</v>
      </c>
      <c r="P592" s="29">
        <v>38590</v>
      </c>
      <c r="Q592" s="37">
        <v>38565</v>
      </c>
      <c r="R592" s="30">
        <v>9.89</v>
      </c>
      <c r="S592" s="30">
        <v>9.4700000000000006</v>
      </c>
      <c r="T592" s="33">
        <v>9.8561999999999994</v>
      </c>
      <c r="U592" s="34">
        <v>622500</v>
      </c>
      <c r="V592" s="33">
        <v>83</v>
      </c>
      <c r="W592" s="33">
        <v>33</v>
      </c>
    </row>
    <row r="593" spans="14:23" outlineLevel="2" x14ac:dyDescent="0.2">
      <c r="N593" s="32">
        <v>38590</v>
      </c>
      <c r="O593" s="32">
        <v>38591</v>
      </c>
      <c r="P593" s="32">
        <v>38593</v>
      </c>
      <c r="Q593" s="37">
        <v>38565</v>
      </c>
      <c r="R593" s="33">
        <v>9.9499999999999993</v>
      </c>
      <c r="S593" s="33">
        <v>9.74</v>
      </c>
      <c r="T593" s="30">
        <v>12.3637</v>
      </c>
      <c r="U593" s="31">
        <v>478800</v>
      </c>
      <c r="V593" s="30">
        <v>65</v>
      </c>
      <c r="W593" s="30">
        <v>30</v>
      </c>
    </row>
    <row r="594" spans="14:23" outlineLevel="2" x14ac:dyDescent="0.2">
      <c r="N594" s="29">
        <v>38594</v>
      </c>
      <c r="O594" s="29">
        <v>38595</v>
      </c>
      <c r="P594" s="29">
        <v>38595</v>
      </c>
      <c r="Q594" s="37">
        <v>38565</v>
      </c>
      <c r="R594" s="30">
        <v>12.85</v>
      </c>
      <c r="S594" s="30">
        <v>12</v>
      </c>
      <c r="T594" s="30">
        <f>SUBTOTAL(1,T572:T593)</f>
        <v>9.2947181818181832</v>
      </c>
      <c r="U594" s="31"/>
      <c r="V594" s="30"/>
      <c r="W594" s="30"/>
    </row>
    <row r="595" spans="14:23" ht="18.75" outlineLevel="2" x14ac:dyDescent="0.2">
      <c r="N595" s="29"/>
      <c r="O595" s="29"/>
      <c r="P595" s="29"/>
      <c r="Q595" s="38" t="s">
        <v>69</v>
      </c>
      <c r="R595" s="30"/>
      <c r="S595" s="30"/>
      <c r="T595" s="33">
        <v>12.693899999999999</v>
      </c>
      <c r="U595" s="34">
        <v>333700</v>
      </c>
      <c r="V595" s="33">
        <v>46</v>
      </c>
      <c r="W595" s="33">
        <v>28</v>
      </c>
    </row>
    <row r="596" spans="14:23" outlineLevel="1" x14ac:dyDescent="0.2">
      <c r="N596" s="32">
        <v>38595</v>
      </c>
      <c r="O596" s="32">
        <v>38596</v>
      </c>
      <c r="P596" s="32">
        <v>38596</v>
      </c>
      <c r="Q596" s="37">
        <v>38596</v>
      </c>
      <c r="R596" s="33">
        <v>12.85</v>
      </c>
      <c r="S596" s="33">
        <v>12.45</v>
      </c>
      <c r="T596" s="30">
        <v>11.3599</v>
      </c>
      <c r="U596" s="31">
        <v>590500</v>
      </c>
      <c r="V596" s="30">
        <v>68</v>
      </c>
      <c r="W596" s="30">
        <v>29</v>
      </c>
    </row>
    <row r="597" spans="14:23" outlineLevel="2" x14ac:dyDescent="0.2">
      <c r="N597" s="29">
        <v>38596</v>
      </c>
      <c r="O597" s="29">
        <v>38597</v>
      </c>
      <c r="P597" s="29">
        <v>38597</v>
      </c>
      <c r="Q597" s="37">
        <v>38596</v>
      </c>
      <c r="R597" s="30">
        <v>12.2</v>
      </c>
      <c r="S597" s="30">
        <v>11.24</v>
      </c>
      <c r="T597" s="33">
        <v>11.7461</v>
      </c>
      <c r="U597" s="34">
        <v>526400</v>
      </c>
      <c r="V597" s="33">
        <v>79</v>
      </c>
      <c r="W597" s="33">
        <v>33</v>
      </c>
    </row>
    <row r="598" spans="14:23" outlineLevel="2" x14ac:dyDescent="0.2">
      <c r="N598" s="32">
        <v>38597</v>
      </c>
      <c r="O598" s="32">
        <v>38598</v>
      </c>
      <c r="P598" s="32">
        <v>38601</v>
      </c>
      <c r="Q598" s="37">
        <v>38596</v>
      </c>
      <c r="R598" s="33">
        <v>11.9</v>
      </c>
      <c r="S598" s="33">
        <v>11.65</v>
      </c>
      <c r="T598" s="30">
        <v>11.5631</v>
      </c>
      <c r="U598" s="31">
        <v>272700</v>
      </c>
      <c r="V598" s="30">
        <v>45</v>
      </c>
      <c r="W598" s="30">
        <v>29</v>
      </c>
    </row>
    <row r="599" spans="14:23" outlineLevel="2" x14ac:dyDescent="0.2">
      <c r="N599" s="29">
        <v>38601</v>
      </c>
      <c r="O599" s="29">
        <v>38602</v>
      </c>
      <c r="P599" s="29">
        <v>38602</v>
      </c>
      <c r="Q599" s="37">
        <v>38596</v>
      </c>
      <c r="R599" s="30">
        <v>11.8</v>
      </c>
      <c r="S599" s="30">
        <v>11.37</v>
      </c>
      <c r="T599" s="33">
        <v>11.029</v>
      </c>
      <c r="U599" s="34">
        <v>396700</v>
      </c>
      <c r="V599" s="33">
        <v>56</v>
      </c>
      <c r="W599" s="33">
        <v>31</v>
      </c>
    </row>
    <row r="600" spans="14:23" outlineLevel="2" x14ac:dyDescent="0.2">
      <c r="N600" s="32">
        <v>38602</v>
      </c>
      <c r="O600" s="32">
        <v>38603</v>
      </c>
      <c r="P600" s="32">
        <v>38603</v>
      </c>
      <c r="Q600" s="37">
        <v>38596</v>
      </c>
      <c r="R600" s="33">
        <v>11.35</v>
      </c>
      <c r="S600" s="33">
        <v>10.83</v>
      </c>
      <c r="T600" s="30">
        <v>10.919499999999999</v>
      </c>
      <c r="U600" s="31">
        <v>641400</v>
      </c>
      <c r="V600" s="30">
        <v>84</v>
      </c>
      <c r="W600" s="30">
        <v>35</v>
      </c>
    </row>
    <row r="601" spans="14:23" outlineLevel="2" x14ac:dyDescent="0.2">
      <c r="N601" s="29">
        <v>38603</v>
      </c>
      <c r="O601" s="29">
        <v>38604</v>
      </c>
      <c r="P601" s="29">
        <v>38604</v>
      </c>
      <c r="Q601" s="37">
        <v>38596</v>
      </c>
      <c r="R601" s="30">
        <v>11.1</v>
      </c>
      <c r="S601" s="30">
        <v>10.8</v>
      </c>
      <c r="T601" s="33">
        <v>11.032400000000001</v>
      </c>
      <c r="U601" s="34">
        <v>360500</v>
      </c>
      <c r="V601" s="33">
        <v>52</v>
      </c>
      <c r="W601" s="33">
        <v>27</v>
      </c>
    </row>
    <row r="602" spans="14:23" outlineLevel="2" x14ac:dyDescent="0.2">
      <c r="N602" s="32">
        <v>38604</v>
      </c>
      <c r="O602" s="32">
        <v>38605</v>
      </c>
      <c r="P602" s="32">
        <v>38607</v>
      </c>
      <c r="Q602" s="37">
        <v>38596</v>
      </c>
      <c r="R602" s="33">
        <v>11.15</v>
      </c>
      <c r="S602" s="33">
        <v>10.97</v>
      </c>
      <c r="T602" s="30">
        <v>10.6683</v>
      </c>
      <c r="U602" s="31">
        <v>595900</v>
      </c>
      <c r="V602" s="30">
        <v>75</v>
      </c>
      <c r="W602" s="30">
        <v>34</v>
      </c>
    </row>
    <row r="603" spans="14:23" outlineLevel="2" x14ac:dyDescent="0.2">
      <c r="N603" s="29">
        <v>38607</v>
      </c>
      <c r="O603" s="29">
        <v>38608</v>
      </c>
      <c r="P603" s="29">
        <v>38608</v>
      </c>
      <c r="Q603" s="37">
        <v>38596</v>
      </c>
      <c r="R603" s="30">
        <v>10.855</v>
      </c>
      <c r="S603" s="30">
        <v>10.615</v>
      </c>
      <c r="T603" s="33">
        <v>10.694900000000001</v>
      </c>
      <c r="U603" s="34">
        <v>837200</v>
      </c>
      <c r="V603" s="33">
        <v>112</v>
      </c>
      <c r="W603" s="33">
        <v>40</v>
      </c>
    </row>
    <row r="604" spans="14:23" outlineLevel="2" x14ac:dyDescent="0.2">
      <c r="N604" s="32">
        <v>38608</v>
      </c>
      <c r="O604" s="32">
        <v>38609</v>
      </c>
      <c r="P604" s="32">
        <v>38609</v>
      </c>
      <c r="Q604" s="37">
        <v>38596</v>
      </c>
      <c r="R604" s="33">
        <v>10.91</v>
      </c>
      <c r="S604" s="33">
        <v>10.574999999999999</v>
      </c>
      <c r="T604" s="30">
        <v>10.801</v>
      </c>
      <c r="U604" s="31">
        <v>839600</v>
      </c>
      <c r="V604" s="30">
        <v>108</v>
      </c>
      <c r="W604" s="30">
        <v>36</v>
      </c>
    </row>
    <row r="605" spans="14:23" outlineLevel="2" x14ac:dyDescent="0.2">
      <c r="N605" s="29">
        <v>38609</v>
      </c>
      <c r="O605" s="29">
        <v>38610</v>
      </c>
      <c r="P605" s="29">
        <v>38610</v>
      </c>
      <c r="Q605" s="37">
        <v>38596</v>
      </c>
      <c r="R605" s="30">
        <v>10.99</v>
      </c>
      <c r="S605" s="30">
        <v>10.65</v>
      </c>
      <c r="T605" s="33">
        <v>11.241300000000001</v>
      </c>
      <c r="U605" s="34">
        <v>452300</v>
      </c>
      <c r="V605" s="33">
        <v>61</v>
      </c>
      <c r="W605" s="33">
        <v>29</v>
      </c>
    </row>
    <row r="606" spans="14:23" outlineLevel="2" x14ac:dyDescent="0.2">
      <c r="N606" s="32">
        <v>38610</v>
      </c>
      <c r="O606" s="32">
        <v>38611</v>
      </c>
      <c r="P606" s="32">
        <v>38611</v>
      </c>
      <c r="Q606" s="37">
        <v>38596</v>
      </c>
      <c r="R606" s="33">
        <v>11.45</v>
      </c>
      <c r="S606" s="33">
        <v>10.82</v>
      </c>
      <c r="T606" s="30">
        <v>11.2485</v>
      </c>
      <c r="U606" s="31">
        <v>533100</v>
      </c>
      <c r="V606" s="30">
        <v>72</v>
      </c>
      <c r="W606" s="30">
        <v>31</v>
      </c>
    </row>
    <row r="607" spans="14:23" outlineLevel="2" x14ac:dyDescent="0.2">
      <c r="N607" s="29">
        <v>38611</v>
      </c>
      <c r="O607" s="29">
        <v>38612</v>
      </c>
      <c r="P607" s="29">
        <v>38614</v>
      </c>
      <c r="Q607" s="37">
        <v>38596</v>
      </c>
      <c r="R607" s="30">
        <v>11.34</v>
      </c>
      <c r="S607" s="30">
        <v>11.16</v>
      </c>
      <c r="T607" s="33">
        <v>11.9964</v>
      </c>
      <c r="U607" s="34">
        <v>328600</v>
      </c>
      <c r="V607" s="33">
        <v>53</v>
      </c>
      <c r="W607" s="33">
        <v>26</v>
      </c>
    </row>
    <row r="608" spans="14:23" outlineLevel="2" x14ac:dyDescent="0.2">
      <c r="N608" s="32">
        <v>38614</v>
      </c>
      <c r="O608" s="32">
        <v>38615</v>
      </c>
      <c r="P608" s="32">
        <v>38615</v>
      </c>
      <c r="Q608" s="37">
        <v>38596</v>
      </c>
      <c r="R608" s="33">
        <v>12.7</v>
      </c>
      <c r="S608" s="33">
        <v>11.8</v>
      </c>
      <c r="T608" s="30">
        <v>12.7569</v>
      </c>
      <c r="U608" s="31">
        <v>412100</v>
      </c>
      <c r="V608" s="30">
        <v>64</v>
      </c>
      <c r="W608" s="30">
        <v>31</v>
      </c>
    </row>
    <row r="609" spans="14:23" outlineLevel="2" x14ac:dyDescent="0.2">
      <c r="N609" s="29">
        <v>38615</v>
      </c>
      <c r="O609" s="29">
        <v>38616</v>
      </c>
      <c r="P609" s="29">
        <v>38616</v>
      </c>
      <c r="Q609" s="37">
        <v>38596</v>
      </c>
      <c r="R609" s="30">
        <v>13.1</v>
      </c>
      <c r="S609" s="30">
        <v>12.18</v>
      </c>
      <c r="T609" s="33">
        <v>14.262700000000001</v>
      </c>
      <c r="U609" s="34">
        <v>219500</v>
      </c>
      <c r="V609" s="33">
        <v>31</v>
      </c>
      <c r="W609" s="33">
        <v>21</v>
      </c>
    </row>
    <row r="610" spans="14:23" outlineLevel="2" x14ac:dyDescent="0.2">
      <c r="N610" s="32">
        <v>38616</v>
      </c>
      <c r="O610" s="32">
        <v>38617</v>
      </c>
      <c r="P610" s="32">
        <v>38617</v>
      </c>
      <c r="Q610" s="37">
        <v>38596</v>
      </c>
      <c r="R610" s="33">
        <v>14.5</v>
      </c>
      <c r="S610" s="33">
        <v>14.1</v>
      </c>
      <c r="T610" s="30">
        <v>14.8423</v>
      </c>
      <c r="U610" s="31">
        <v>210900</v>
      </c>
      <c r="V610" s="30">
        <v>29</v>
      </c>
      <c r="W610" s="30">
        <v>15</v>
      </c>
    </row>
    <row r="611" spans="14:23" outlineLevel="2" x14ac:dyDescent="0.2">
      <c r="N611" s="29">
        <v>38617</v>
      </c>
      <c r="O611" s="29">
        <v>38618</v>
      </c>
      <c r="P611" s="29">
        <v>38621</v>
      </c>
      <c r="Q611" s="37">
        <v>38596</v>
      </c>
      <c r="R611" s="30">
        <v>16</v>
      </c>
      <c r="S611" s="30">
        <v>14</v>
      </c>
      <c r="T611" s="33">
        <v>14.8423</v>
      </c>
      <c r="U611" s="34">
        <v>210900</v>
      </c>
      <c r="V611" s="33">
        <v>29</v>
      </c>
      <c r="W611" s="33">
        <v>15</v>
      </c>
    </row>
    <row r="612" spans="14:23" outlineLevel="2" x14ac:dyDescent="0.2">
      <c r="N612" s="32">
        <v>38618</v>
      </c>
      <c r="O612" s="32">
        <v>38618</v>
      </c>
      <c r="P612" s="32">
        <v>38621</v>
      </c>
      <c r="Q612" s="37">
        <v>38596</v>
      </c>
      <c r="R612" s="33">
        <v>16</v>
      </c>
      <c r="S612" s="33">
        <v>14</v>
      </c>
      <c r="T612" s="33">
        <f>SUBTOTAL(1,T595:T611)</f>
        <v>11.982264705882351</v>
      </c>
      <c r="U612" s="34"/>
      <c r="V612" s="33"/>
      <c r="W612" s="33"/>
    </row>
    <row r="613" spans="14:23" ht="18.75" outlineLevel="2" x14ac:dyDescent="0.2">
      <c r="N613" s="32"/>
      <c r="O613" s="32"/>
      <c r="P613" s="32"/>
      <c r="Q613" s="38" t="s">
        <v>70</v>
      </c>
      <c r="R613" s="33"/>
      <c r="S613" s="33"/>
      <c r="T613" s="30">
        <v>13.677</v>
      </c>
      <c r="U613" s="31">
        <v>256500</v>
      </c>
      <c r="V613" s="30">
        <v>33</v>
      </c>
      <c r="W613" s="30">
        <v>19</v>
      </c>
    </row>
    <row r="614" spans="14:23" outlineLevel="2" x14ac:dyDescent="0.2">
      <c r="N614" s="29">
        <v>38632</v>
      </c>
      <c r="O614" s="29">
        <v>38633</v>
      </c>
      <c r="P614" s="29">
        <v>38635</v>
      </c>
      <c r="Q614" s="37">
        <v>38626</v>
      </c>
      <c r="R614" s="30">
        <v>13.9</v>
      </c>
      <c r="S614" s="30">
        <v>13.31</v>
      </c>
      <c r="T614" s="33">
        <v>13.2873</v>
      </c>
      <c r="U614" s="34">
        <v>201500</v>
      </c>
      <c r="V614" s="33">
        <v>28</v>
      </c>
      <c r="W614" s="33">
        <v>14</v>
      </c>
    </row>
    <row r="615" spans="14:23" outlineLevel="2" x14ac:dyDescent="0.2">
      <c r="N615" s="32">
        <v>38635</v>
      </c>
      <c r="O615" s="32">
        <v>38636</v>
      </c>
      <c r="P615" s="32">
        <v>38636</v>
      </c>
      <c r="Q615" s="37">
        <v>38626</v>
      </c>
      <c r="R615" s="33">
        <v>13.4</v>
      </c>
      <c r="S615" s="33">
        <v>13.13</v>
      </c>
      <c r="T615" s="30">
        <v>13.666399999999999</v>
      </c>
      <c r="U615" s="31">
        <v>422200</v>
      </c>
      <c r="V615" s="30">
        <v>50</v>
      </c>
      <c r="W615" s="30">
        <v>22</v>
      </c>
    </row>
    <row r="616" spans="14:23" outlineLevel="2" x14ac:dyDescent="0.2">
      <c r="N616" s="29">
        <v>38636</v>
      </c>
      <c r="O616" s="29">
        <v>38637</v>
      </c>
      <c r="P616" s="29">
        <v>38637</v>
      </c>
      <c r="Q616" s="37">
        <v>38626</v>
      </c>
      <c r="R616" s="30">
        <v>13.7</v>
      </c>
      <c r="S616" s="30">
        <v>13.62</v>
      </c>
      <c r="T616" s="33">
        <v>13.772399999999999</v>
      </c>
      <c r="U616" s="34">
        <v>327700</v>
      </c>
      <c r="V616" s="33">
        <v>51</v>
      </c>
      <c r="W616" s="33">
        <v>27</v>
      </c>
    </row>
    <row r="617" spans="14:23" outlineLevel="1" x14ac:dyDescent="0.2">
      <c r="N617" s="32">
        <v>38637</v>
      </c>
      <c r="O617" s="32">
        <v>38638</v>
      </c>
      <c r="P617" s="32">
        <v>38638</v>
      </c>
      <c r="Q617" s="37">
        <v>38626</v>
      </c>
      <c r="R617" s="33">
        <v>14</v>
      </c>
      <c r="S617" s="33">
        <v>13.6</v>
      </c>
      <c r="T617" s="30">
        <v>13.4831</v>
      </c>
      <c r="U617" s="31">
        <v>311500</v>
      </c>
      <c r="V617" s="30">
        <v>38</v>
      </c>
      <c r="W617" s="30">
        <v>21</v>
      </c>
    </row>
    <row r="618" spans="14:23" outlineLevel="2" x14ac:dyDescent="0.2">
      <c r="N618" s="29">
        <v>38638</v>
      </c>
      <c r="O618" s="29">
        <v>38639</v>
      </c>
      <c r="P618" s="29">
        <v>38639</v>
      </c>
      <c r="Q618" s="37">
        <v>38626</v>
      </c>
      <c r="R618" s="30">
        <v>13.75</v>
      </c>
      <c r="S618" s="30">
        <v>13.25</v>
      </c>
      <c r="T618" s="33">
        <v>12.8071</v>
      </c>
      <c r="U618" s="34">
        <v>475500</v>
      </c>
      <c r="V618" s="33">
        <v>70</v>
      </c>
      <c r="W618" s="33">
        <v>26</v>
      </c>
    </row>
    <row r="619" spans="14:23" outlineLevel="2" x14ac:dyDescent="0.2">
      <c r="N619" s="32">
        <v>38639</v>
      </c>
      <c r="O619" s="32">
        <v>38640</v>
      </c>
      <c r="P619" s="32">
        <v>38642</v>
      </c>
      <c r="Q619" s="37">
        <v>38626</v>
      </c>
      <c r="R619" s="33">
        <v>13.05</v>
      </c>
      <c r="S619" s="33">
        <v>12.71</v>
      </c>
      <c r="T619" s="30">
        <v>13.893000000000001</v>
      </c>
      <c r="U619" s="31">
        <v>352600</v>
      </c>
      <c r="V619" s="30">
        <v>44</v>
      </c>
      <c r="W619" s="30">
        <v>24</v>
      </c>
    </row>
    <row r="620" spans="14:23" outlineLevel="2" x14ac:dyDescent="0.2">
      <c r="N620" s="29">
        <v>38642</v>
      </c>
      <c r="O620" s="29">
        <v>38643</v>
      </c>
      <c r="P620" s="29">
        <v>38643</v>
      </c>
      <c r="Q620" s="37">
        <v>38626</v>
      </c>
      <c r="R620" s="30">
        <v>14.06</v>
      </c>
      <c r="S620" s="30">
        <v>13.76</v>
      </c>
      <c r="T620" s="33">
        <v>13.407299999999999</v>
      </c>
      <c r="U620" s="34">
        <v>289900</v>
      </c>
      <c r="V620" s="33">
        <v>44</v>
      </c>
      <c r="W620" s="33">
        <v>25</v>
      </c>
    </row>
    <row r="621" spans="14:23" outlineLevel="2" x14ac:dyDescent="0.2">
      <c r="N621" s="32">
        <v>38643</v>
      </c>
      <c r="O621" s="32">
        <v>38644</v>
      </c>
      <c r="P621" s="32">
        <v>38644</v>
      </c>
      <c r="Q621" s="37">
        <v>38626</v>
      </c>
      <c r="R621" s="33">
        <v>13.59</v>
      </c>
      <c r="S621" s="33">
        <v>13.32</v>
      </c>
      <c r="T621" s="30">
        <v>13.522</v>
      </c>
      <c r="U621" s="31">
        <v>151700</v>
      </c>
      <c r="V621" s="30">
        <v>24</v>
      </c>
      <c r="W621" s="30">
        <v>18</v>
      </c>
    </row>
    <row r="622" spans="14:23" outlineLevel="2" x14ac:dyDescent="0.2">
      <c r="N622" s="29">
        <v>38644</v>
      </c>
      <c r="O622" s="29">
        <v>38645</v>
      </c>
      <c r="P622" s="29">
        <v>38645</v>
      </c>
      <c r="Q622" s="37">
        <v>38626</v>
      </c>
      <c r="R622" s="30">
        <v>13.54</v>
      </c>
      <c r="S622" s="30">
        <v>13.5</v>
      </c>
      <c r="T622" s="33">
        <v>13.236499999999999</v>
      </c>
      <c r="U622" s="34">
        <v>205300</v>
      </c>
      <c r="V622" s="33">
        <v>36</v>
      </c>
      <c r="W622" s="33">
        <v>20</v>
      </c>
    </row>
    <row r="623" spans="14:23" outlineLevel="2" x14ac:dyDescent="0.2">
      <c r="N623" s="32">
        <v>38645</v>
      </c>
      <c r="O623" s="32">
        <v>38646</v>
      </c>
      <c r="P623" s="32">
        <v>38646</v>
      </c>
      <c r="Q623" s="37">
        <v>38626</v>
      </c>
      <c r="R623" s="33">
        <v>13.32</v>
      </c>
      <c r="S623" s="33">
        <v>12.85</v>
      </c>
      <c r="T623" s="30">
        <v>12.7326</v>
      </c>
      <c r="U623" s="31">
        <v>283600</v>
      </c>
      <c r="V623" s="30">
        <v>41</v>
      </c>
      <c r="W623" s="30">
        <v>23</v>
      </c>
    </row>
    <row r="624" spans="14:23" outlineLevel="2" x14ac:dyDescent="0.2">
      <c r="N624" s="29">
        <v>38646</v>
      </c>
      <c r="O624" s="29">
        <v>38647</v>
      </c>
      <c r="P624" s="29">
        <v>38649</v>
      </c>
      <c r="Q624" s="37">
        <v>38626</v>
      </c>
      <c r="R624" s="30">
        <v>12.824999999999999</v>
      </c>
      <c r="S624" s="30">
        <v>12.68</v>
      </c>
      <c r="T624" s="33">
        <v>12.949199999999999</v>
      </c>
      <c r="U624" s="34">
        <v>486100</v>
      </c>
      <c r="V624" s="33">
        <v>66</v>
      </c>
      <c r="W624" s="33">
        <v>22</v>
      </c>
    </row>
    <row r="625" spans="14:23" outlineLevel="2" x14ac:dyDescent="0.2">
      <c r="N625" s="32">
        <v>38649</v>
      </c>
      <c r="O625" s="32">
        <v>38650</v>
      </c>
      <c r="P625" s="32">
        <v>38650</v>
      </c>
      <c r="Q625" s="37">
        <v>38626</v>
      </c>
      <c r="R625" s="33">
        <v>13.3</v>
      </c>
      <c r="S625" s="33">
        <v>12.75</v>
      </c>
      <c r="T625" s="30">
        <v>13.8963</v>
      </c>
      <c r="U625" s="31">
        <v>405000</v>
      </c>
      <c r="V625" s="30">
        <v>57</v>
      </c>
      <c r="W625" s="30">
        <v>24</v>
      </c>
    </row>
    <row r="626" spans="14:23" outlineLevel="1" x14ac:dyDescent="0.2">
      <c r="N626" s="29">
        <v>38650</v>
      </c>
      <c r="O626" s="29">
        <v>38651</v>
      </c>
      <c r="P626" s="29">
        <v>38651</v>
      </c>
      <c r="Q626" s="37">
        <v>38626</v>
      </c>
      <c r="R626" s="30">
        <v>14.09</v>
      </c>
      <c r="S626" s="30">
        <v>13.7</v>
      </c>
      <c r="T626" s="33">
        <v>14.683400000000001</v>
      </c>
      <c r="U626" s="34">
        <v>242000</v>
      </c>
      <c r="V626" s="33">
        <v>38</v>
      </c>
      <c r="W626" s="33">
        <v>24</v>
      </c>
    </row>
    <row r="627" spans="14:23" x14ac:dyDescent="0.2">
      <c r="N627" s="32">
        <v>38651</v>
      </c>
      <c r="O627" s="32">
        <v>38652</v>
      </c>
      <c r="P627" s="32">
        <v>38652</v>
      </c>
      <c r="Q627" s="37">
        <v>38626</v>
      </c>
      <c r="R627" s="33">
        <v>14.89</v>
      </c>
      <c r="S627" s="33">
        <v>14.41</v>
      </c>
      <c r="T627" s="30">
        <v>13.906599999999999</v>
      </c>
      <c r="U627" s="31">
        <v>239700</v>
      </c>
      <c r="V627" s="30">
        <v>36</v>
      </c>
      <c r="W627" s="30">
        <v>21</v>
      </c>
    </row>
    <row r="628" spans="14:23" x14ac:dyDescent="0.2">
      <c r="N628" s="29">
        <v>38652</v>
      </c>
      <c r="O628" s="29">
        <v>38653</v>
      </c>
      <c r="P628" s="29">
        <v>38653</v>
      </c>
      <c r="Q628" s="37">
        <v>38626</v>
      </c>
      <c r="R628" s="30">
        <v>14.085000000000001</v>
      </c>
      <c r="S628" s="30">
        <v>13.8</v>
      </c>
      <c r="T628" s="33">
        <v>13.103899999999999</v>
      </c>
      <c r="U628" s="34">
        <v>234100</v>
      </c>
      <c r="V628" s="33">
        <v>38</v>
      </c>
      <c r="W628" s="33">
        <v>24</v>
      </c>
    </row>
    <row r="629" spans="14:23" x14ac:dyDescent="0.2">
      <c r="N629" s="32">
        <v>38653</v>
      </c>
      <c r="O629" s="32">
        <v>38654</v>
      </c>
      <c r="P629" s="32">
        <v>38656</v>
      </c>
      <c r="Q629" s="37">
        <v>38626</v>
      </c>
      <c r="R629" s="33">
        <v>13.25</v>
      </c>
      <c r="S629" s="33">
        <v>13.005000000000001</v>
      </c>
      <c r="T629" s="33">
        <f>SUBTOTAL(1,T613:T628)</f>
        <v>13.50150625</v>
      </c>
      <c r="U629" s="34"/>
      <c r="V629" s="33"/>
      <c r="W629" s="33"/>
    </row>
    <row r="630" spans="14:23" ht="18.75" x14ac:dyDescent="0.2">
      <c r="N630" s="32"/>
      <c r="O630" s="32"/>
      <c r="P630" s="32"/>
      <c r="Q630" s="38" t="s">
        <v>71</v>
      </c>
      <c r="R630" s="33"/>
      <c r="S630" s="33"/>
      <c r="T630" s="30">
        <v>12.176399999999999</v>
      </c>
      <c r="U630" s="31">
        <v>413600</v>
      </c>
      <c r="V630" s="30">
        <v>60</v>
      </c>
      <c r="W630" s="30">
        <v>24</v>
      </c>
    </row>
    <row r="631" spans="14:23" x14ac:dyDescent="0.2">
      <c r="N631" s="29">
        <v>38656</v>
      </c>
      <c r="O631" s="29">
        <v>38657</v>
      </c>
      <c r="P631" s="29">
        <v>38657</v>
      </c>
      <c r="Q631" s="37">
        <v>38657</v>
      </c>
      <c r="R631" s="30">
        <v>12.6</v>
      </c>
      <c r="S631" s="30">
        <v>11.65</v>
      </c>
      <c r="T631" s="33">
        <v>10.796900000000001</v>
      </c>
      <c r="U631" s="34">
        <v>430000</v>
      </c>
      <c r="V631" s="33">
        <v>56</v>
      </c>
      <c r="W631" s="33">
        <v>34</v>
      </c>
    </row>
    <row r="632" spans="14:23" x14ac:dyDescent="0.2">
      <c r="N632" s="32">
        <v>38657</v>
      </c>
      <c r="O632" s="32">
        <v>38658</v>
      </c>
      <c r="P632" s="32">
        <v>38658</v>
      </c>
      <c r="Q632" s="37">
        <v>38657</v>
      </c>
      <c r="R632" s="33">
        <v>11.4</v>
      </c>
      <c r="S632" s="33">
        <v>10.24</v>
      </c>
      <c r="T632" s="30">
        <v>10.846399999999999</v>
      </c>
      <c r="U632" s="31">
        <v>394200</v>
      </c>
      <c r="V632" s="30">
        <v>43</v>
      </c>
      <c r="W632" s="30">
        <v>25</v>
      </c>
    </row>
    <row r="633" spans="14:23" x14ac:dyDescent="0.2">
      <c r="N633" s="29">
        <v>38658</v>
      </c>
      <c r="O633" s="29">
        <v>38659</v>
      </c>
      <c r="P633" s="29">
        <v>38659</v>
      </c>
      <c r="Q633" s="37">
        <v>38657</v>
      </c>
      <c r="R633" s="30">
        <v>10.94</v>
      </c>
      <c r="S633" s="30">
        <v>10.62</v>
      </c>
      <c r="T633" s="33">
        <v>10.7948</v>
      </c>
      <c r="U633" s="34">
        <v>395800</v>
      </c>
      <c r="V633" s="33">
        <v>60</v>
      </c>
      <c r="W633" s="33">
        <v>27</v>
      </c>
    </row>
    <row r="634" spans="14:23" x14ac:dyDescent="0.2">
      <c r="N634" s="32">
        <v>38659</v>
      </c>
      <c r="O634" s="32">
        <v>38660</v>
      </c>
      <c r="P634" s="32">
        <v>38660</v>
      </c>
      <c r="Q634" s="37">
        <v>38657</v>
      </c>
      <c r="R634" s="33">
        <v>11</v>
      </c>
      <c r="S634" s="33">
        <v>10.65</v>
      </c>
      <c r="T634" s="30">
        <v>9.6734000000000009</v>
      </c>
      <c r="U634" s="31">
        <v>327500</v>
      </c>
      <c r="V634" s="30">
        <v>42</v>
      </c>
      <c r="W634" s="30">
        <v>25</v>
      </c>
    </row>
    <row r="635" spans="14:23" x14ac:dyDescent="0.2">
      <c r="N635" s="29">
        <v>38660</v>
      </c>
      <c r="O635" s="29">
        <v>38661</v>
      </c>
      <c r="P635" s="29">
        <v>38663</v>
      </c>
      <c r="Q635" s="37">
        <v>38657</v>
      </c>
      <c r="R635" s="30">
        <v>9.9</v>
      </c>
      <c r="S635" s="30">
        <v>8.8000000000000007</v>
      </c>
      <c r="T635" s="33">
        <v>8.7745999999999995</v>
      </c>
      <c r="U635" s="34">
        <v>521800</v>
      </c>
      <c r="V635" s="33">
        <v>78</v>
      </c>
      <c r="W635" s="33">
        <v>34</v>
      </c>
    </row>
    <row r="636" spans="14:23" x14ac:dyDescent="0.2">
      <c r="N636" s="32">
        <v>38663</v>
      </c>
      <c r="O636" s="32">
        <v>38664</v>
      </c>
      <c r="P636" s="32">
        <v>38664</v>
      </c>
      <c r="Q636" s="37">
        <v>38657</v>
      </c>
      <c r="R636" s="33">
        <v>9.5</v>
      </c>
      <c r="S636" s="33">
        <v>8.26</v>
      </c>
      <c r="T636" s="30">
        <v>9.1501999999999999</v>
      </c>
      <c r="U636" s="31">
        <v>567900</v>
      </c>
      <c r="V636" s="30">
        <v>82</v>
      </c>
      <c r="W636" s="30">
        <v>32</v>
      </c>
    </row>
    <row r="637" spans="14:23" x14ac:dyDescent="0.2">
      <c r="N637" s="29">
        <v>38664</v>
      </c>
      <c r="O637" s="29">
        <v>38665</v>
      </c>
      <c r="P637" s="29">
        <v>38665</v>
      </c>
      <c r="Q637" s="37">
        <v>38657</v>
      </c>
      <c r="R637" s="30">
        <v>10.1</v>
      </c>
      <c r="S637" s="30">
        <v>8.75</v>
      </c>
      <c r="T637" s="33">
        <v>9.3109999999999999</v>
      </c>
      <c r="U637" s="34">
        <v>412800</v>
      </c>
      <c r="V637" s="33">
        <v>69</v>
      </c>
      <c r="W637" s="33">
        <v>33</v>
      </c>
    </row>
    <row r="638" spans="14:23" x14ac:dyDescent="0.2">
      <c r="N638" s="32">
        <v>38665</v>
      </c>
      <c r="O638" s="32">
        <v>38666</v>
      </c>
      <c r="P638" s="32">
        <v>38666</v>
      </c>
      <c r="Q638" s="37">
        <v>38657</v>
      </c>
      <c r="R638" s="33">
        <v>9.5399999999999991</v>
      </c>
      <c r="S638" s="33">
        <v>8.9499999999999993</v>
      </c>
      <c r="T638" s="30">
        <v>9.6603999999999992</v>
      </c>
      <c r="U638" s="31">
        <v>536000</v>
      </c>
      <c r="V638" s="30">
        <v>70</v>
      </c>
      <c r="W638" s="30">
        <v>30</v>
      </c>
    </row>
    <row r="639" spans="14:23" x14ac:dyDescent="0.2">
      <c r="N639" s="29">
        <v>38666</v>
      </c>
      <c r="O639" s="29">
        <v>38667</v>
      </c>
      <c r="P639" s="29">
        <v>38667</v>
      </c>
      <c r="Q639" s="37">
        <v>38657</v>
      </c>
      <c r="R639" s="30">
        <v>9.9</v>
      </c>
      <c r="S639" s="30">
        <v>9.1</v>
      </c>
      <c r="T639" s="33">
        <v>9.2035</v>
      </c>
      <c r="U639" s="34">
        <v>619400</v>
      </c>
      <c r="V639" s="33">
        <v>87</v>
      </c>
      <c r="W639" s="33">
        <v>34</v>
      </c>
    </row>
    <row r="640" spans="14:23" x14ac:dyDescent="0.2">
      <c r="N640" s="32">
        <v>38667</v>
      </c>
      <c r="O640" s="32">
        <v>38668</v>
      </c>
      <c r="P640" s="32">
        <v>38670</v>
      </c>
      <c r="Q640" s="37">
        <v>38657</v>
      </c>
      <c r="R640" s="33">
        <v>10</v>
      </c>
      <c r="S640" s="33">
        <v>8.6999999999999993</v>
      </c>
      <c r="T640" s="30">
        <v>9.1493000000000002</v>
      </c>
      <c r="U640" s="31">
        <v>540500</v>
      </c>
      <c r="V640" s="30">
        <v>71</v>
      </c>
      <c r="W640" s="30">
        <v>29</v>
      </c>
    </row>
    <row r="641" spans="14:23" x14ac:dyDescent="0.2">
      <c r="N641" s="29">
        <v>38670</v>
      </c>
      <c r="O641" s="29">
        <v>38671</v>
      </c>
      <c r="P641" s="29">
        <v>38671</v>
      </c>
      <c r="Q641" s="37">
        <v>38657</v>
      </c>
      <c r="R641" s="30">
        <v>9.58</v>
      </c>
      <c r="S641" s="30">
        <v>8.6</v>
      </c>
      <c r="T641" s="33">
        <v>9.2053999999999991</v>
      </c>
      <c r="U641" s="34">
        <v>377800</v>
      </c>
      <c r="V641" s="33">
        <v>52</v>
      </c>
      <c r="W641" s="33">
        <v>26</v>
      </c>
    </row>
    <row r="642" spans="14:23" x14ac:dyDescent="0.2">
      <c r="N642" s="32">
        <v>38671</v>
      </c>
      <c r="O642" s="32">
        <v>38672</v>
      </c>
      <c r="P642" s="32">
        <v>38672</v>
      </c>
      <c r="Q642" s="37">
        <v>38657</v>
      </c>
      <c r="R642" s="33">
        <v>9.49</v>
      </c>
      <c r="S642" s="33">
        <v>9</v>
      </c>
      <c r="T642" s="30">
        <v>11.034000000000001</v>
      </c>
      <c r="U642" s="31">
        <v>543500</v>
      </c>
      <c r="V642" s="30">
        <v>61</v>
      </c>
      <c r="W642" s="30">
        <v>31</v>
      </c>
    </row>
    <row r="643" spans="14:23" x14ac:dyDescent="0.2">
      <c r="N643" s="29">
        <v>38672</v>
      </c>
      <c r="O643" s="29">
        <v>38673</v>
      </c>
      <c r="P643" s="29">
        <v>38673</v>
      </c>
      <c r="Q643" s="37">
        <v>38657</v>
      </c>
      <c r="R643" s="30">
        <v>11.3</v>
      </c>
      <c r="S643" s="30">
        <v>10.4</v>
      </c>
      <c r="T643" s="33">
        <v>11.9169</v>
      </c>
      <c r="U643" s="34">
        <v>435400</v>
      </c>
      <c r="V643" s="33">
        <v>58</v>
      </c>
      <c r="W643" s="33">
        <v>25</v>
      </c>
    </row>
    <row r="644" spans="14:23" x14ac:dyDescent="0.2">
      <c r="N644" s="32">
        <v>38673</v>
      </c>
      <c r="O644" s="32">
        <v>38674</v>
      </c>
      <c r="P644" s="32">
        <v>38674</v>
      </c>
      <c r="Q644" s="37">
        <v>38657</v>
      </c>
      <c r="R644" s="33">
        <v>12.15</v>
      </c>
      <c r="S644" s="33">
        <v>11.25</v>
      </c>
      <c r="T644" s="30">
        <v>10.0092</v>
      </c>
      <c r="U644" s="31">
        <v>390500</v>
      </c>
      <c r="V644" s="30">
        <v>55</v>
      </c>
      <c r="W644" s="30">
        <v>29</v>
      </c>
    </row>
    <row r="645" spans="14:23" x14ac:dyDescent="0.2">
      <c r="N645" s="29">
        <v>38674</v>
      </c>
      <c r="O645" s="29">
        <v>38675</v>
      </c>
      <c r="P645" s="29">
        <v>38677</v>
      </c>
      <c r="Q645" s="37">
        <v>38657</v>
      </c>
      <c r="R645" s="30">
        <v>10.35</v>
      </c>
      <c r="S645" s="30">
        <v>9.75</v>
      </c>
      <c r="T645" s="33">
        <v>10.476699999999999</v>
      </c>
      <c r="U645" s="34">
        <v>537700</v>
      </c>
      <c r="V645" s="33">
        <v>71</v>
      </c>
      <c r="W645" s="33">
        <v>27</v>
      </c>
    </row>
    <row r="646" spans="14:23" x14ac:dyDescent="0.2">
      <c r="N646" s="32">
        <v>38677</v>
      </c>
      <c r="O646" s="32">
        <v>38678</v>
      </c>
      <c r="P646" s="32">
        <v>38678</v>
      </c>
      <c r="Q646" s="37">
        <v>38657</v>
      </c>
      <c r="R646" s="33">
        <v>10.9</v>
      </c>
      <c r="S646" s="33">
        <v>9.65</v>
      </c>
      <c r="T646" s="30">
        <v>11.156000000000001</v>
      </c>
      <c r="U646" s="31">
        <v>618400</v>
      </c>
      <c r="V646" s="30">
        <v>74</v>
      </c>
      <c r="W646" s="30">
        <v>30</v>
      </c>
    </row>
    <row r="647" spans="14:23" x14ac:dyDescent="0.2">
      <c r="N647" s="29">
        <v>38678</v>
      </c>
      <c r="O647" s="29">
        <v>38679</v>
      </c>
      <c r="P647" s="29">
        <v>38679</v>
      </c>
      <c r="Q647" s="37">
        <v>38657</v>
      </c>
      <c r="R647" s="30">
        <v>11.35</v>
      </c>
      <c r="S647" s="30">
        <v>10.75</v>
      </c>
      <c r="T647" s="33">
        <v>11.0189</v>
      </c>
      <c r="U647" s="34">
        <v>540300</v>
      </c>
      <c r="V647" s="33">
        <v>68</v>
      </c>
      <c r="W647" s="33">
        <v>24</v>
      </c>
    </row>
    <row r="648" spans="14:23" x14ac:dyDescent="0.2">
      <c r="N648" s="32">
        <v>38679</v>
      </c>
      <c r="O648" s="32">
        <v>38680</v>
      </c>
      <c r="P648" s="32">
        <v>38684</v>
      </c>
      <c r="Q648" s="37">
        <v>38657</v>
      </c>
      <c r="R648" s="33">
        <v>11.47</v>
      </c>
      <c r="S648" s="33">
        <v>10.705</v>
      </c>
      <c r="T648" s="30">
        <v>11.0169</v>
      </c>
      <c r="U648" s="31">
        <v>404400</v>
      </c>
      <c r="V648" s="30">
        <v>54</v>
      </c>
      <c r="W648" s="30">
        <v>23</v>
      </c>
    </row>
    <row r="649" spans="14:23" x14ac:dyDescent="0.2">
      <c r="N649" s="29">
        <v>38684</v>
      </c>
      <c r="O649" s="29">
        <v>38685</v>
      </c>
      <c r="P649" s="29">
        <v>38685</v>
      </c>
      <c r="Q649" s="37">
        <v>38657</v>
      </c>
      <c r="R649" s="30">
        <v>11.3</v>
      </c>
      <c r="S649" s="30">
        <v>10.75</v>
      </c>
      <c r="T649" s="33">
        <v>11.1706</v>
      </c>
      <c r="U649" s="34">
        <v>417200</v>
      </c>
      <c r="V649" s="33">
        <v>49</v>
      </c>
      <c r="W649" s="33">
        <v>24</v>
      </c>
    </row>
    <row r="650" spans="14:23" x14ac:dyDescent="0.2">
      <c r="N650" s="32">
        <v>38685</v>
      </c>
      <c r="O650" s="32">
        <v>38686</v>
      </c>
      <c r="P650" s="32">
        <v>38686</v>
      </c>
      <c r="Q650" s="37">
        <v>38657</v>
      </c>
      <c r="R650" s="33">
        <v>11.484999999999999</v>
      </c>
      <c r="S650" s="33">
        <v>11.03</v>
      </c>
      <c r="T650" s="33">
        <f>SUBTOTAL(1,T630:T649)</f>
        <v>10.327074999999999</v>
      </c>
      <c r="U650" s="34"/>
      <c r="V650" s="33"/>
      <c r="W650" s="33"/>
    </row>
    <row r="651" spans="14:23" ht="18.75" x14ac:dyDescent="0.2">
      <c r="N651" s="32"/>
      <c r="O651" s="32"/>
      <c r="P651" s="32"/>
      <c r="Q651" s="38" t="s">
        <v>72</v>
      </c>
      <c r="R651" s="33"/>
      <c r="S651" s="33"/>
      <c r="T651" s="30">
        <v>11.7315</v>
      </c>
      <c r="U651" s="31">
        <v>361200</v>
      </c>
      <c r="V651" s="30">
        <v>47</v>
      </c>
      <c r="W651" s="30">
        <v>28</v>
      </c>
    </row>
    <row r="652" spans="14:23" x14ac:dyDescent="0.2">
      <c r="N652" s="29">
        <v>38686</v>
      </c>
      <c r="O652" s="29">
        <v>38687</v>
      </c>
      <c r="P652" s="29">
        <v>38687</v>
      </c>
      <c r="Q652" s="37">
        <v>38687</v>
      </c>
      <c r="R652" s="30">
        <v>11.87</v>
      </c>
      <c r="S652" s="30">
        <v>11.59</v>
      </c>
      <c r="T652" s="33">
        <v>12.582000000000001</v>
      </c>
      <c r="U652" s="34">
        <v>467500</v>
      </c>
      <c r="V652" s="33">
        <v>64</v>
      </c>
      <c r="W652" s="33">
        <v>24</v>
      </c>
    </row>
    <row r="653" spans="14:23" x14ac:dyDescent="0.2">
      <c r="N653" s="32">
        <v>38687</v>
      </c>
      <c r="O653" s="32">
        <v>38688</v>
      </c>
      <c r="P653" s="32">
        <v>38688</v>
      </c>
      <c r="Q653" s="37">
        <v>38687</v>
      </c>
      <c r="R653" s="33">
        <v>12.7</v>
      </c>
      <c r="S653" s="33">
        <v>12.28</v>
      </c>
      <c r="T653" s="30">
        <v>12.9537</v>
      </c>
      <c r="U653" s="31">
        <v>339300</v>
      </c>
      <c r="V653" s="30">
        <v>47</v>
      </c>
      <c r="W653" s="30">
        <v>26</v>
      </c>
    </row>
    <row r="654" spans="14:23" x14ac:dyDescent="0.2">
      <c r="N654" s="29">
        <v>38688</v>
      </c>
      <c r="O654" s="29">
        <v>38689</v>
      </c>
      <c r="P654" s="29">
        <v>38691</v>
      </c>
      <c r="Q654" s="37">
        <v>38687</v>
      </c>
      <c r="R654" s="30">
        <v>13.15</v>
      </c>
      <c r="S654" s="30">
        <v>12.62</v>
      </c>
      <c r="T654" s="33">
        <v>14.2746</v>
      </c>
      <c r="U654" s="34">
        <v>342700</v>
      </c>
      <c r="V654" s="33">
        <v>50</v>
      </c>
      <c r="W654" s="33">
        <v>28</v>
      </c>
    </row>
    <row r="655" spans="14:23" x14ac:dyDescent="0.2">
      <c r="N655" s="32">
        <v>38691</v>
      </c>
      <c r="O655" s="32">
        <v>38692</v>
      </c>
      <c r="P655" s="32">
        <v>38692</v>
      </c>
      <c r="Q655" s="37">
        <v>38687</v>
      </c>
      <c r="R655" s="33">
        <v>14.4</v>
      </c>
      <c r="S655" s="33">
        <v>14.11</v>
      </c>
      <c r="T655" s="30">
        <v>13.5725</v>
      </c>
      <c r="U655" s="31">
        <v>352900</v>
      </c>
      <c r="V655" s="30">
        <v>53</v>
      </c>
      <c r="W655" s="30">
        <v>26</v>
      </c>
    </row>
    <row r="656" spans="14:23" x14ac:dyDescent="0.2">
      <c r="N656" s="29">
        <v>38692</v>
      </c>
      <c r="O656" s="29">
        <v>38693</v>
      </c>
      <c r="P656" s="29">
        <v>38693</v>
      </c>
      <c r="Q656" s="37">
        <v>38687</v>
      </c>
      <c r="R656" s="30">
        <v>13.78</v>
      </c>
      <c r="S656" s="30">
        <v>13.35</v>
      </c>
      <c r="T656" s="33">
        <v>13.9475</v>
      </c>
      <c r="U656" s="34">
        <v>482800</v>
      </c>
      <c r="V656" s="33">
        <v>68</v>
      </c>
      <c r="W656" s="33">
        <v>26</v>
      </c>
    </row>
    <row r="657" spans="14:23" x14ac:dyDescent="0.2">
      <c r="N657" s="32">
        <v>38693</v>
      </c>
      <c r="O657" s="32">
        <v>38694</v>
      </c>
      <c r="P657" s="32">
        <v>38694</v>
      </c>
      <c r="Q657" s="37">
        <v>38687</v>
      </c>
      <c r="R657" s="33">
        <v>14.05</v>
      </c>
      <c r="S657" s="33">
        <v>13.8</v>
      </c>
      <c r="T657" s="30">
        <v>14.256500000000001</v>
      </c>
      <c r="U657" s="31">
        <v>497800</v>
      </c>
      <c r="V657" s="30">
        <v>65</v>
      </c>
      <c r="W657" s="30">
        <v>27</v>
      </c>
    </row>
    <row r="658" spans="14:23" x14ac:dyDescent="0.2">
      <c r="N658" s="29">
        <v>38694</v>
      </c>
      <c r="O658" s="29">
        <v>38695</v>
      </c>
      <c r="P658" s="29">
        <v>38695</v>
      </c>
      <c r="Q658" s="37">
        <v>38687</v>
      </c>
      <c r="R658" s="30">
        <v>14.45</v>
      </c>
      <c r="S658" s="30">
        <v>14.13</v>
      </c>
      <c r="T658" s="33">
        <v>15.022600000000001</v>
      </c>
      <c r="U658" s="34">
        <v>420400</v>
      </c>
      <c r="V658" s="33">
        <v>64</v>
      </c>
      <c r="W658" s="33">
        <v>25</v>
      </c>
    </row>
    <row r="659" spans="14:23" x14ac:dyDescent="0.2">
      <c r="N659" s="32">
        <v>38695</v>
      </c>
      <c r="O659" s="32">
        <v>38696</v>
      </c>
      <c r="P659" s="32">
        <v>38698</v>
      </c>
      <c r="Q659" s="37">
        <v>38687</v>
      </c>
      <c r="R659" s="33">
        <v>15.43</v>
      </c>
      <c r="S659" s="33">
        <v>14.78</v>
      </c>
      <c r="T659" s="33">
        <f>SUBTOTAL(1,T651:T658)</f>
        <v>13.542612500000001</v>
      </c>
      <c r="U659" s="34"/>
      <c r="V659" s="33"/>
      <c r="W659" s="33"/>
    </row>
    <row r="660" spans="14:23" ht="18.75" x14ac:dyDescent="0.2">
      <c r="N660" s="32"/>
      <c r="O660" s="32"/>
      <c r="P660" s="32"/>
      <c r="Q660" s="38" t="s">
        <v>73</v>
      </c>
      <c r="R660" s="33"/>
      <c r="S660" s="33"/>
      <c r="T660" s="33">
        <f>SUBTOTAL(1,T160:T658)</f>
        <v>7.118075630252104</v>
      </c>
      <c r="U660" s="34"/>
      <c r="V660" s="33"/>
      <c r="W660" s="33"/>
    </row>
    <row r="661" spans="14:23" ht="18.75" x14ac:dyDescent="0.2">
      <c r="N661" s="32"/>
      <c r="O661" s="32"/>
      <c r="P661" s="32"/>
      <c r="Q661" s="38" t="s">
        <v>49</v>
      </c>
      <c r="R661" s="33"/>
      <c r="S661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164</xdr:row>
                <xdr:rowOff>0</xdr:rowOff>
              </from>
              <to>
                <xdr:col>5</xdr:col>
                <xdr:colOff>228600</xdr:colOff>
                <xdr:row>165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164</xdr:row>
                <xdr:rowOff>0</xdr:rowOff>
              </from>
              <to>
                <xdr:col>5</xdr:col>
                <xdr:colOff>228600</xdr:colOff>
                <xdr:row>165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5" tint="-0.249977111117893"/>
    <pageSetUpPr fitToPage="1"/>
  </sheetPr>
  <dimension ref="A1:B49"/>
  <sheetViews>
    <sheetView zoomScaleNormal="100" workbookViewId="0">
      <selection activeCell="B37" sqref="B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2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4" t="s">
        <v>155</v>
      </c>
      <c r="B33" s="66">
        <f>SUM('Disposition Month'!G108:G119)</f>
        <v>3909954.2236160384</v>
      </c>
    </row>
    <row r="34" spans="1:2" x14ac:dyDescent="0.2">
      <c r="A34" s="94" t="s">
        <v>158</v>
      </c>
      <c r="B34" s="66">
        <f>SUM('Disposition Month'!G120:G131)</f>
        <v>3971829.0966104185</v>
      </c>
    </row>
    <row r="35" spans="1:2" x14ac:dyDescent="0.2">
      <c r="A35" s="94" t="s">
        <v>160</v>
      </c>
      <c r="B35" s="66">
        <f>(SUM('Disposition Month'!G132:G140)/9)*12</f>
        <v>3897163.6844925992</v>
      </c>
    </row>
    <row r="36" spans="1:2" x14ac:dyDescent="0.2">
      <c r="A36" s="94" t="s">
        <v>162</v>
      </c>
      <c r="B36" s="66">
        <f>(SUM('Disposition Month'!G144:G155))</f>
        <v>3883885.9803367513</v>
      </c>
    </row>
    <row r="37" spans="1:2" x14ac:dyDescent="0.2">
      <c r="A37" s="94" t="s">
        <v>164</v>
      </c>
      <c r="B37" s="101">
        <f>SUM('Disposition Month'!G156:G167)</f>
        <v>3657920.2113808165</v>
      </c>
    </row>
    <row r="38" spans="1:2" x14ac:dyDescent="0.2">
      <c r="A38" s="94" t="s">
        <v>167</v>
      </c>
      <c r="B38" s="101">
        <f>(SUM('Disposition Month'!G168:G171)/4)*12</f>
        <v>3318107.4643871128</v>
      </c>
    </row>
    <row r="39" spans="1:2" x14ac:dyDescent="0.2">
      <c r="A39" s="59"/>
    </row>
    <row r="40" spans="1:2" x14ac:dyDescent="0.2">
      <c r="A40" s="59"/>
      <c r="B40" s="66">
        <f>SUM(B5:B39)</f>
        <v>200493024.86808684</v>
      </c>
    </row>
    <row r="42" spans="1:2" x14ac:dyDescent="0.2">
      <c r="A42" s="61" t="s">
        <v>92</v>
      </c>
      <c r="B42" s="62">
        <f>B37/B40</f>
        <v>1.82446257857974E-2</v>
      </c>
    </row>
    <row r="43" spans="1:2" x14ac:dyDescent="0.2">
      <c r="A43" s="61"/>
      <c r="B43" s="83"/>
    </row>
    <row r="44" spans="1:2" x14ac:dyDescent="0.2">
      <c r="A44" s="8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  <row r="49" spans="1:1" x14ac:dyDescent="0.2">
      <c r="A49" s="59"/>
    </row>
  </sheetData>
  <phoneticPr fontId="4" type="noConversion"/>
  <pageMargins left="0.75" right="0.75" top="1" bottom="1" header="0.5" footer="0.5"/>
  <pageSetup scale="79" orientation="landscape" r:id="rId1"/>
  <headerFooter alignWithMargins="0">
    <oddFooter>&amp;LSource:  SONRIS Revenue Statements&amp;C4&amp;R&amp;"Arial,Italic"As of January 2016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5" tint="-0.249977111117893"/>
    <pageSetUpPr fitToPage="1"/>
  </sheetPr>
  <dimension ref="A1:B49"/>
  <sheetViews>
    <sheetView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2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Month'!G208:G219)</f>
        <v>42851388.681229211</v>
      </c>
    </row>
    <row r="30" spans="1:2" x14ac:dyDescent="0.2">
      <c r="A30" s="59" t="s">
        <v>151</v>
      </c>
      <c r="B30" s="66">
        <f>SUM('Disposition Month'!G220:G231)</f>
        <v>44928253.862737805</v>
      </c>
    </row>
    <row r="31" spans="1:2" x14ac:dyDescent="0.2">
      <c r="A31" s="59" t="s">
        <v>152</v>
      </c>
      <c r="B31" s="66">
        <f>SUM('Disposition Month'!G232:G243)</f>
        <v>42165658.055484265</v>
      </c>
    </row>
    <row r="32" spans="1:2" x14ac:dyDescent="0.2">
      <c r="A32" s="59" t="s">
        <v>154</v>
      </c>
      <c r="B32" s="66">
        <f>SUM('Disposition Month'!G244:G255)</f>
        <v>38444906.867455468</v>
      </c>
    </row>
    <row r="33" spans="1:2" x14ac:dyDescent="0.2">
      <c r="A33" s="94" t="s">
        <v>155</v>
      </c>
      <c r="B33" s="66">
        <f>SUM('Disposition Month'!G256:G267)</f>
        <v>40420636.856565244</v>
      </c>
    </row>
    <row r="34" spans="1:2" x14ac:dyDescent="0.2">
      <c r="A34" s="94" t="s">
        <v>158</v>
      </c>
      <c r="B34" s="66">
        <f>SUM('Disposition Month'!G268:G279)</f>
        <v>42700740.711666331</v>
      </c>
    </row>
    <row r="35" spans="1:2" x14ac:dyDescent="0.2">
      <c r="A35" s="94" t="s">
        <v>159</v>
      </c>
      <c r="B35" s="66">
        <f>SUM('Disposition Month'!G280:G291)</f>
        <v>45268317.890345469</v>
      </c>
    </row>
    <row r="36" spans="1:2" x14ac:dyDescent="0.2">
      <c r="A36" s="94" t="s">
        <v>161</v>
      </c>
      <c r="B36" s="66">
        <f>(SUM('Disposition Month'!G292:G303))</f>
        <v>40855028.129154913</v>
      </c>
    </row>
    <row r="37" spans="1:2" x14ac:dyDescent="0.2">
      <c r="A37" s="94" t="s">
        <v>164</v>
      </c>
      <c r="B37" s="66">
        <f>SUM('Disposition Month'!G304:G315)</f>
        <v>37803291.268887632</v>
      </c>
    </row>
    <row r="38" spans="1:2" x14ac:dyDescent="0.2">
      <c r="A38" s="94" t="s">
        <v>167</v>
      </c>
      <c r="B38" s="66">
        <f>(SUM('Disposition Month'!G316:G319)/4)*12</f>
        <v>33878307.448138714</v>
      </c>
    </row>
    <row r="39" spans="1:2" x14ac:dyDescent="0.2">
      <c r="A39" s="94"/>
    </row>
    <row r="40" spans="1:2" x14ac:dyDescent="0.2">
      <c r="A40" s="59"/>
      <c r="B40" s="66">
        <f>SUM(B5:B37)</f>
        <v>1887384595.8440726</v>
      </c>
    </row>
    <row r="42" spans="1:2" x14ac:dyDescent="0.2">
      <c r="A42" s="61" t="s">
        <v>92</v>
      </c>
      <c r="B42" s="62">
        <f>B37/B40</f>
        <v>2.0029458411459228E-2</v>
      </c>
    </row>
    <row r="43" spans="1:2" x14ac:dyDescent="0.2">
      <c r="A43" s="61"/>
      <c r="B43" s="83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  <row r="49" spans="1:1" x14ac:dyDescent="0.2">
      <c r="A49" s="59"/>
    </row>
  </sheetData>
  <phoneticPr fontId="4" type="noConversion"/>
  <pageMargins left="0.75" right="0.75" top="1" bottom="1" header="0.5" footer="0.5"/>
  <pageSetup scale="88" orientation="landscape" r:id="rId1"/>
  <headerFooter alignWithMargins="0">
    <oddFooter>&amp;C6&amp;R&amp;"Arial,Italic"As of January 2016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5" tint="-0.249977111117893"/>
  </sheetPr>
  <dimension ref="A1:E33"/>
  <sheetViews>
    <sheetView workbookViewId="0">
      <selection activeCell="B30" sqref="B3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41913</v>
      </c>
      <c r="B5" s="6">
        <v>24390388.710000001</v>
      </c>
      <c r="C5" s="6">
        <v>12216625.369999999</v>
      </c>
      <c r="D5" s="6">
        <v>1831899.44</v>
      </c>
      <c r="E5" s="23">
        <f t="shared" ref="E5:E13" si="0">SUM(B5:D5)</f>
        <v>38438913.519999996</v>
      </c>
    </row>
    <row r="6" spans="1:5" x14ac:dyDescent="0.2">
      <c r="A6" s="1">
        <v>41944</v>
      </c>
      <c r="B6" s="6">
        <v>20701200.949999999</v>
      </c>
      <c r="C6" s="6">
        <v>12243178.449999999</v>
      </c>
      <c r="D6" s="6">
        <v>1520803.2</v>
      </c>
      <c r="E6" s="23">
        <f t="shared" si="0"/>
        <v>34465182.600000001</v>
      </c>
    </row>
    <row r="7" spans="1:5" x14ac:dyDescent="0.2">
      <c r="A7" s="1">
        <v>41974</v>
      </c>
      <c r="B7" s="6">
        <v>17102794.170000002</v>
      </c>
      <c r="C7" s="6">
        <v>11841538.050000001</v>
      </c>
      <c r="D7" s="6">
        <v>1147400.6599999999</v>
      </c>
      <c r="E7" s="23">
        <f t="shared" si="0"/>
        <v>30091732.880000003</v>
      </c>
    </row>
    <row r="8" spans="1:5" x14ac:dyDescent="0.2">
      <c r="A8" s="1">
        <v>42005</v>
      </c>
      <c r="B8" s="6">
        <v>12956629.41</v>
      </c>
      <c r="C8" s="6">
        <v>9687285.7100000009</v>
      </c>
      <c r="D8" s="6">
        <v>766427.3</v>
      </c>
      <c r="E8" s="23">
        <f t="shared" si="0"/>
        <v>23410342.420000002</v>
      </c>
    </row>
    <row r="9" spans="1:5" x14ac:dyDescent="0.2">
      <c r="A9" s="1">
        <v>42036</v>
      </c>
      <c r="B9" s="6">
        <v>11873325.51</v>
      </c>
      <c r="C9" s="6">
        <v>7209949.5300000003</v>
      </c>
      <c r="D9" s="6">
        <v>755746.68</v>
      </c>
      <c r="E9" s="23">
        <f t="shared" si="0"/>
        <v>19839021.719999999</v>
      </c>
    </row>
    <row r="10" spans="1:5" x14ac:dyDescent="0.2">
      <c r="A10" s="1">
        <v>42064</v>
      </c>
      <c r="B10" s="6">
        <v>12793053.970000001</v>
      </c>
      <c r="C10" s="6">
        <v>7583802.1399999997</v>
      </c>
      <c r="D10" s="6">
        <v>739837.43999999994</v>
      </c>
      <c r="E10" s="23">
        <f t="shared" si="0"/>
        <v>21116693.550000001</v>
      </c>
    </row>
    <row r="11" spans="1:5" x14ac:dyDescent="0.2">
      <c r="A11" s="1">
        <v>42095</v>
      </c>
      <c r="B11" s="6">
        <v>14323053.73</v>
      </c>
      <c r="C11" s="6">
        <v>7048298.3200000003</v>
      </c>
      <c r="D11" s="6">
        <v>746801.1</v>
      </c>
      <c r="E11" s="23">
        <f t="shared" si="0"/>
        <v>22118153.150000002</v>
      </c>
    </row>
    <row r="12" spans="1:5" x14ac:dyDescent="0.2">
      <c r="A12" s="1">
        <v>42125</v>
      </c>
      <c r="B12" s="6">
        <v>15718769.18</v>
      </c>
      <c r="C12" s="6">
        <v>8070467.6600000001</v>
      </c>
      <c r="D12" s="6">
        <v>786258.29</v>
      </c>
      <c r="E12" s="23">
        <f t="shared" si="0"/>
        <v>24575495.129999999</v>
      </c>
    </row>
    <row r="13" spans="1:5" x14ac:dyDescent="0.2">
      <c r="A13" s="1">
        <v>42156</v>
      </c>
      <c r="B13" s="6">
        <v>15481779.869999999</v>
      </c>
      <c r="C13" s="6">
        <v>7895450.29</v>
      </c>
      <c r="D13" s="6">
        <v>689045.69</v>
      </c>
      <c r="E13" s="23">
        <f t="shared" si="0"/>
        <v>24066275.850000001</v>
      </c>
    </row>
    <row r="14" spans="1:5" x14ac:dyDescent="0.2">
      <c r="A14" s="1">
        <v>42186</v>
      </c>
      <c r="B14" s="6">
        <v>13134329.640000001</v>
      </c>
      <c r="C14" s="6">
        <v>7902514.71</v>
      </c>
      <c r="D14" s="6">
        <v>651215.29</v>
      </c>
      <c r="E14" s="23">
        <f>SUM(B14:D14)</f>
        <v>21688059.640000001</v>
      </c>
    </row>
    <row r="15" spans="1:5" x14ac:dyDescent="0.2">
      <c r="A15" s="1">
        <v>42217</v>
      </c>
      <c r="B15" s="6">
        <v>11001029.210000001</v>
      </c>
      <c r="C15" s="6">
        <v>7618278.1600000001</v>
      </c>
      <c r="D15" s="6">
        <v>506707.67</v>
      </c>
      <c r="E15" s="23">
        <f>SUM(B15:D15)</f>
        <v>19126015.040000003</v>
      </c>
    </row>
    <row r="16" spans="1:5" x14ac:dyDescent="0.2">
      <c r="A16" s="1">
        <v>42248</v>
      </c>
      <c r="B16" s="6">
        <v>10784687.35</v>
      </c>
      <c r="C16" s="6">
        <v>6476535.21</v>
      </c>
      <c r="D16" s="6">
        <v>564327.35</v>
      </c>
      <c r="E16" s="23">
        <f>SUM(B16:D16)</f>
        <v>17825549.91</v>
      </c>
    </row>
    <row r="17" spans="1:5" x14ac:dyDescent="0.2">
      <c r="A17" s="1">
        <v>42278</v>
      </c>
      <c r="B17" s="6">
        <v>10966406.199999999</v>
      </c>
      <c r="C17" s="6">
        <v>5841977.5199999996</v>
      </c>
      <c r="D17" s="6">
        <v>591107.62</v>
      </c>
      <c r="E17" s="23">
        <f>SUM(B17:D17)</f>
        <v>17399491.34</v>
      </c>
    </row>
    <row r="18" spans="1:5" x14ac:dyDescent="0.2">
      <c r="A18" s="3" t="s">
        <v>9</v>
      </c>
      <c r="B18" s="42">
        <f>SUM(B5:B17)</f>
        <v>191227447.89999998</v>
      </c>
      <c r="C18" s="42">
        <f>SUM(C5:C17)</f>
        <v>111635901.11999999</v>
      </c>
      <c r="D18" s="42">
        <f>SUM(D5:D17)</f>
        <v>11297577.729999999</v>
      </c>
      <c r="E18" s="42">
        <f>SUM(E5:E17)</f>
        <v>314160926.75</v>
      </c>
    </row>
    <row r="20" spans="1:5" x14ac:dyDescent="0.2">
      <c r="A20" t="s">
        <v>92</v>
      </c>
      <c r="B20" s="93">
        <v>0.6</v>
      </c>
      <c r="C20" s="93">
        <f>C18/$E$18</f>
        <v>0.35534623059231218</v>
      </c>
      <c r="D20" s="93">
        <f>D18/$E$18</f>
        <v>3.5961116638130744E-2</v>
      </c>
      <c r="E20" s="92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7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1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January 2016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5" tint="-0.249977111117893"/>
    <pageSetUpPr fitToPage="1"/>
  </sheetPr>
  <dimension ref="A1:E88"/>
  <sheetViews>
    <sheetView topLeftCell="A43" workbookViewId="0">
      <selection activeCell="D62" sqref="D62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289933.801264279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300448.11865709198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350333.92757733399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324508.42118392698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325166.87311009999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313539.40973677801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317672.23063590098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344112.03167693102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297685.96681910899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346547.70302868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339844.16586564702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351073.06417927402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350153.20710683399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303701.98057338299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331411.33775149297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328742.294713918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338444.932251397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322440.18200785102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349392.99104951799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291191.010585115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251369.62620641899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344344.08230810001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335227.400356183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352771.29816596402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344800.305256369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310817.15956542297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342958.88987635798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327140.84497976798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344575.05089611799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336117.73865030397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326100.59783666302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356351.33817704202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342031.74050964997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327145.65935091401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313643.51096552302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338530.10241011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308852.69712413498</v>
      </c>
    </row>
    <row r="42" spans="1:5" x14ac:dyDescent="0.2">
      <c r="A42" s="1">
        <v>39114</v>
      </c>
      <c r="B42" s="45">
        <v>334445.28206181398</v>
      </c>
      <c r="D42" s="1">
        <v>41671</v>
      </c>
      <c r="E42" s="45">
        <v>273509.84396155301</v>
      </c>
    </row>
    <row r="43" spans="1:5" x14ac:dyDescent="0.2">
      <c r="A43" s="1">
        <v>39142</v>
      </c>
      <c r="B43" s="45">
        <v>381894.43356020103</v>
      </c>
      <c r="D43" s="1">
        <v>41699</v>
      </c>
      <c r="E43" s="45">
        <v>333535.50621607999</v>
      </c>
    </row>
    <row r="44" spans="1:5" x14ac:dyDescent="0.2">
      <c r="A44" s="1">
        <v>39173</v>
      </c>
      <c r="B44" s="45">
        <v>380620.56595321902</v>
      </c>
      <c r="D44" s="1">
        <v>41730</v>
      </c>
      <c r="E44" s="45">
        <v>305322.13224147499</v>
      </c>
    </row>
    <row r="45" spans="1:5" x14ac:dyDescent="0.2">
      <c r="A45" s="1">
        <v>39203</v>
      </c>
      <c r="B45" s="45">
        <v>394922.13871444901</v>
      </c>
      <c r="D45" s="1">
        <v>41760</v>
      </c>
      <c r="E45" s="45">
        <v>332216.32948927197</v>
      </c>
    </row>
    <row r="46" spans="1:5" x14ac:dyDescent="0.2">
      <c r="A46" s="1">
        <v>39234</v>
      </c>
      <c r="B46" s="45">
        <v>386951.94095416297</v>
      </c>
      <c r="D46" s="1">
        <v>41791</v>
      </c>
      <c r="E46" s="45">
        <v>326646.522054334</v>
      </c>
    </row>
    <row r="47" spans="1:5" x14ac:dyDescent="0.2">
      <c r="A47" s="1">
        <v>39264</v>
      </c>
      <c r="B47" s="45">
        <v>384343.36551910499</v>
      </c>
      <c r="D47" s="1">
        <v>41821</v>
      </c>
      <c r="E47" s="45">
        <v>320947.60607460601</v>
      </c>
    </row>
    <row r="48" spans="1:5" x14ac:dyDescent="0.2">
      <c r="A48" s="1">
        <v>39295</v>
      </c>
      <c r="B48" s="45">
        <v>372200.984394125</v>
      </c>
      <c r="D48" s="1">
        <v>41852</v>
      </c>
      <c r="E48" s="45">
        <v>322286.93299243099</v>
      </c>
    </row>
    <row r="49" spans="1:5" x14ac:dyDescent="0.2">
      <c r="A49" s="1">
        <v>39326</v>
      </c>
      <c r="B49" s="45">
        <v>369099.63612368802</v>
      </c>
      <c r="D49" s="1">
        <v>41883</v>
      </c>
      <c r="E49" s="45">
        <v>316519.29936062102</v>
      </c>
    </row>
    <row r="50" spans="1:5" x14ac:dyDescent="0.2">
      <c r="A50" s="1">
        <v>39356</v>
      </c>
      <c r="B50" s="45">
        <v>390100.07048634702</v>
      </c>
      <c r="D50" s="1">
        <v>41913</v>
      </c>
      <c r="E50" s="45">
        <v>320881.64920271299</v>
      </c>
    </row>
    <row r="51" spans="1:5" x14ac:dyDescent="0.2">
      <c r="A51" s="1">
        <v>39387</v>
      </c>
      <c r="B51" s="45">
        <v>381339.32242040703</v>
      </c>
      <c r="D51" s="1">
        <v>41944</v>
      </c>
      <c r="E51" s="45">
        <v>302529.02580947301</v>
      </c>
    </row>
    <row r="52" spans="1:5" x14ac:dyDescent="0.2">
      <c r="A52" s="1">
        <v>39417</v>
      </c>
      <c r="B52" s="45">
        <v>404072.87381251203</v>
      </c>
      <c r="D52" s="1">
        <v>41974</v>
      </c>
      <c r="E52" s="45">
        <v>316200.64721059799</v>
      </c>
    </row>
    <row r="53" spans="1:5" x14ac:dyDescent="0.2">
      <c r="A53" s="1">
        <v>39448</v>
      </c>
      <c r="B53" s="45">
        <v>361179.55744089198</v>
      </c>
      <c r="D53" s="1">
        <v>42005</v>
      </c>
      <c r="E53" s="45">
        <v>312620.53466668498</v>
      </c>
    </row>
    <row r="54" spans="1:5" x14ac:dyDescent="0.2">
      <c r="A54" s="1">
        <v>39479</v>
      </c>
      <c r="B54" s="45">
        <v>362298.87173431797</v>
      </c>
      <c r="D54" s="1">
        <v>42036</v>
      </c>
      <c r="E54" s="45">
        <v>277401.20513476199</v>
      </c>
    </row>
    <row r="55" spans="1:5" x14ac:dyDescent="0.2">
      <c r="A55" s="1">
        <v>39508</v>
      </c>
      <c r="B55" s="45">
        <v>444589.56284687901</v>
      </c>
      <c r="D55" s="1">
        <v>42064</v>
      </c>
      <c r="E55" s="45">
        <v>300296.96428613499</v>
      </c>
    </row>
    <row r="56" spans="1:5" x14ac:dyDescent="0.2">
      <c r="A56" s="1">
        <v>39539</v>
      </c>
      <c r="B56" s="45">
        <v>390368.81310596003</v>
      </c>
      <c r="D56" s="1">
        <v>42095</v>
      </c>
      <c r="E56" s="45">
        <v>292680.39231347502</v>
      </c>
    </row>
    <row r="57" spans="1:5" x14ac:dyDescent="0.2">
      <c r="A57" s="1">
        <v>39569</v>
      </c>
      <c r="B57" s="45">
        <v>411263.34889933502</v>
      </c>
      <c r="D57" s="1">
        <v>42125</v>
      </c>
      <c r="E57" s="45">
        <v>294050.39881286601</v>
      </c>
    </row>
    <row r="58" spans="1:5" x14ac:dyDescent="0.2">
      <c r="A58" s="1">
        <v>39600</v>
      </c>
      <c r="B58" s="45">
        <v>386821.99641245499</v>
      </c>
      <c r="D58" s="1">
        <v>42156</v>
      </c>
      <c r="E58" s="45">
        <v>281505.555516452</v>
      </c>
    </row>
    <row r="59" spans="1:5" x14ac:dyDescent="0.2">
      <c r="A59" s="1">
        <v>39630</v>
      </c>
      <c r="B59" s="45">
        <v>432048.85404347599</v>
      </c>
      <c r="D59" s="1">
        <v>42186</v>
      </c>
      <c r="E59" s="45">
        <v>284179.14756059198</v>
      </c>
    </row>
    <row r="60" spans="1:5" x14ac:dyDescent="0.2">
      <c r="A60" s="1">
        <v>39661</v>
      </c>
      <c r="B60" s="45">
        <v>391784.92503290501</v>
      </c>
      <c r="D60" s="1">
        <v>42217</v>
      </c>
      <c r="E60" s="45">
        <v>284948.06804897799</v>
      </c>
    </row>
    <row r="61" spans="1:5" x14ac:dyDescent="0.2">
      <c r="A61" s="1">
        <v>39692</v>
      </c>
      <c r="B61" s="45">
        <v>135416.92299500699</v>
      </c>
      <c r="D61" s="1">
        <v>42248</v>
      </c>
      <c r="E61" s="45">
        <v>265453.574541384</v>
      </c>
    </row>
    <row r="62" spans="1:5" x14ac:dyDescent="0.2">
      <c r="A62" s="1">
        <v>39722</v>
      </c>
      <c r="B62" s="45">
        <v>295684.92898270499</v>
      </c>
      <c r="D62" s="1">
        <v>42278</v>
      </c>
      <c r="E62" s="45">
        <v>271455.031311417</v>
      </c>
    </row>
    <row r="63" spans="1:5" x14ac:dyDescent="0.2">
      <c r="A63" s="1">
        <v>39753</v>
      </c>
      <c r="B63" s="45">
        <v>331775.50332623802</v>
      </c>
    </row>
    <row r="64" spans="1:5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January 2016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5" tint="-0.249977111117893"/>
    <pageSetUpPr fitToPage="1"/>
  </sheetPr>
  <dimension ref="A1:E89"/>
  <sheetViews>
    <sheetView topLeftCell="A29" workbookViewId="0">
      <selection activeCell="H70" sqref="H70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7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7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7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7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7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7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7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7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7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7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7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7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7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7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7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  <c r="D44" s="9">
        <v>41760</v>
      </c>
      <c r="E44" s="72">
        <v>104.26</v>
      </c>
    </row>
    <row r="45" spans="1:5" x14ac:dyDescent="0.2">
      <c r="A45" s="9">
        <v>39234</v>
      </c>
      <c r="B45" s="72">
        <v>72.599999999999994</v>
      </c>
      <c r="C45" s="56"/>
      <c r="D45" s="9">
        <v>41791</v>
      </c>
      <c r="E45" s="72">
        <v>108.47</v>
      </c>
    </row>
    <row r="46" spans="1:5" x14ac:dyDescent="0.2">
      <c r="A46" s="9">
        <v>39264</v>
      </c>
      <c r="B46" s="72">
        <v>78.08</v>
      </c>
      <c r="C46" s="56"/>
      <c r="D46" s="9">
        <v>41821</v>
      </c>
      <c r="E46" s="72">
        <v>105.9</v>
      </c>
    </row>
    <row r="47" spans="1:5" x14ac:dyDescent="0.2">
      <c r="A47" s="9">
        <v>39295</v>
      </c>
      <c r="B47" s="72">
        <v>72.81</v>
      </c>
      <c r="C47" s="56"/>
      <c r="D47" s="9">
        <v>41852</v>
      </c>
      <c r="E47" s="72">
        <v>99.63</v>
      </c>
    </row>
    <row r="48" spans="1:5" x14ac:dyDescent="0.2">
      <c r="A48" s="9">
        <v>39326</v>
      </c>
      <c r="B48" s="72">
        <v>79.260000000000005</v>
      </c>
      <c r="C48" s="56"/>
      <c r="D48" s="9">
        <v>41883</v>
      </c>
      <c r="E48" s="72">
        <v>95.44</v>
      </c>
    </row>
    <row r="49" spans="1:5" x14ac:dyDescent="0.2">
      <c r="A49" s="9">
        <v>39356</v>
      </c>
      <c r="B49" s="72">
        <v>85.27</v>
      </c>
      <c r="C49" s="56"/>
      <c r="D49" s="9">
        <v>41913</v>
      </c>
      <c r="E49" s="72">
        <v>86.88</v>
      </c>
    </row>
    <row r="50" spans="1:5" x14ac:dyDescent="0.2">
      <c r="A50" s="9">
        <v>39387</v>
      </c>
      <c r="B50" s="72">
        <v>95.28</v>
      </c>
      <c r="C50" s="56"/>
      <c r="D50" s="9">
        <v>41944</v>
      </c>
      <c r="E50" s="72">
        <v>79.430000000000007</v>
      </c>
    </row>
    <row r="51" spans="1:5" x14ac:dyDescent="0.2">
      <c r="A51" s="9">
        <v>39417</v>
      </c>
      <c r="B51" s="72">
        <v>95.04</v>
      </c>
      <c r="D51" s="9">
        <v>41974</v>
      </c>
      <c r="E51" s="86">
        <v>60.84</v>
      </c>
    </row>
    <row r="52" spans="1:5" x14ac:dyDescent="0.2">
      <c r="A52" s="9">
        <v>39448</v>
      </c>
      <c r="B52" s="72">
        <v>95.38</v>
      </c>
      <c r="C52" s="56"/>
      <c r="D52" s="9">
        <v>42005</v>
      </c>
      <c r="E52" s="86">
        <v>48.44</v>
      </c>
    </row>
    <row r="53" spans="1:5" x14ac:dyDescent="0.2">
      <c r="A53" s="9">
        <v>39479</v>
      </c>
      <c r="B53" s="72">
        <v>98.17</v>
      </c>
      <c r="C53" s="56"/>
      <c r="D53" s="9">
        <v>42036</v>
      </c>
      <c r="E53" s="86">
        <v>55.01</v>
      </c>
    </row>
    <row r="54" spans="1:5" x14ac:dyDescent="0.2">
      <c r="A54" s="9">
        <v>39508</v>
      </c>
      <c r="B54" s="72">
        <v>107.05</v>
      </c>
      <c r="D54" s="9">
        <v>42064</v>
      </c>
      <c r="E54" s="86">
        <v>54.14</v>
      </c>
    </row>
    <row r="55" spans="1:5" x14ac:dyDescent="0.2">
      <c r="A55" s="9">
        <v>39539</v>
      </c>
      <c r="B55" s="72">
        <v>114.8</v>
      </c>
      <c r="C55" s="56"/>
      <c r="D55" s="9">
        <v>42095</v>
      </c>
      <c r="E55" s="72">
        <v>60.68</v>
      </c>
    </row>
    <row r="56" spans="1:5" x14ac:dyDescent="0.2">
      <c r="A56" s="9">
        <v>39569</v>
      </c>
      <c r="B56" s="72">
        <v>128.47</v>
      </c>
      <c r="C56" s="56"/>
      <c r="D56" s="9">
        <v>42125</v>
      </c>
      <c r="E56" s="72">
        <v>64.930000000000007</v>
      </c>
    </row>
    <row r="57" spans="1:5" x14ac:dyDescent="0.2">
      <c r="A57" s="9">
        <v>39600</v>
      </c>
      <c r="B57" s="72">
        <v>137.37</v>
      </c>
      <c r="D57" s="9">
        <v>42156</v>
      </c>
      <c r="E57" s="72">
        <v>62.56</v>
      </c>
    </row>
    <row r="58" spans="1:5" x14ac:dyDescent="0.2">
      <c r="A58" s="9">
        <v>39630</v>
      </c>
      <c r="B58" s="72">
        <v>136.69999999999999</v>
      </c>
      <c r="C58" s="56"/>
      <c r="D58" s="9">
        <v>42186</v>
      </c>
      <c r="E58" s="72">
        <v>54.01</v>
      </c>
    </row>
    <row r="59" spans="1:5" x14ac:dyDescent="0.2">
      <c r="A59" s="9">
        <v>39661</v>
      </c>
      <c r="B59" s="72">
        <v>119</v>
      </c>
      <c r="C59" s="56"/>
      <c r="D59" s="9">
        <v>42217</v>
      </c>
      <c r="E59" s="72">
        <v>46.68</v>
      </c>
    </row>
    <row r="60" spans="1:5" x14ac:dyDescent="0.2">
      <c r="A60" s="9">
        <v>39692</v>
      </c>
      <c r="B60" s="72">
        <v>107.35</v>
      </c>
      <c r="C60" s="56"/>
      <c r="D60" s="9">
        <v>42248</v>
      </c>
      <c r="E60" s="72">
        <v>48.12</v>
      </c>
    </row>
    <row r="61" spans="1:5" x14ac:dyDescent="0.2">
      <c r="A61" s="9">
        <v>39722</v>
      </c>
      <c r="B61" s="72">
        <v>79.86</v>
      </c>
      <c r="C61" s="56"/>
      <c r="D61" s="9">
        <v>42278</v>
      </c>
      <c r="E61" s="72">
        <v>46.56</v>
      </c>
    </row>
    <row r="62" spans="1:5" x14ac:dyDescent="0.2">
      <c r="A62" s="9">
        <v>39753</v>
      </c>
      <c r="B62" s="72">
        <v>55.08</v>
      </c>
      <c r="C62" s="56"/>
      <c r="D62" s="9">
        <v>42309</v>
      </c>
      <c r="E62" s="72">
        <v>43.88</v>
      </c>
    </row>
    <row r="63" spans="1:5" x14ac:dyDescent="0.2">
      <c r="A63" s="9">
        <v>39783</v>
      </c>
      <c r="B63" s="72">
        <v>42.51</v>
      </c>
      <c r="C63" s="56"/>
      <c r="D63" s="9">
        <v>42339</v>
      </c>
      <c r="E63" s="72">
        <v>38.51</v>
      </c>
    </row>
    <row r="64" spans="1:5" x14ac:dyDescent="0.2">
      <c r="A64" s="9">
        <v>39814</v>
      </c>
      <c r="B64" s="72">
        <v>45.67</v>
      </c>
      <c r="D64" s="9">
        <v>42370</v>
      </c>
      <c r="E64" s="72">
        <v>32.340000000000003</v>
      </c>
    </row>
    <row r="65" spans="1:3" x14ac:dyDescent="0.2">
      <c r="A65" s="9">
        <v>39845</v>
      </c>
      <c r="B65" s="72">
        <v>45.18</v>
      </c>
      <c r="C65" s="84"/>
    </row>
    <row r="66" spans="1:3" x14ac:dyDescent="0.2">
      <c r="A66" s="9">
        <v>39873</v>
      </c>
      <c r="B66" s="72">
        <v>49.26</v>
      </c>
      <c r="C66" s="84"/>
    </row>
    <row r="67" spans="1:3" x14ac:dyDescent="0.2">
      <c r="A67" s="9">
        <v>39904</v>
      </c>
      <c r="B67" s="72">
        <v>51.75</v>
      </c>
      <c r="C67" s="84"/>
    </row>
    <row r="68" spans="1:3" x14ac:dyDescent="0.2">
      <c r="A68" s="9">
        <v>39934</v>
      </c>
      <c r="B68" s="72">
        <v>59.98</v>
      </c>
      <c r="C68" s="84"/>
    </row>
    <row r="69" spans="1:3" x14ac:dyDescent="0.2">
      <c r="A69" s="9">
        <v>39965</v>
      </c>
      <c r="B69" s="72">
        <v>70.59</v>
      </c>
      <c r="C69" s="84"/>
    </row>
    <row r="70" spans="1:3" x14ac:dyDescent="0.2">
      <c r="A70" s="9">
        <v>39995</v>
      </c>
      <c r="B70" s="72">
        <v>66.430000000000007</v>
      </c>
      <c r="C70" s="84"/>
    </row>
    <row r="71" spans="1:3" x14ac:dyDescent="0.2">
      <c r="A71" s="9">
        <v>40026</v>
      </c>
      <c r="B71" s="86">
        <v>74.010000000000005</v>
      </c>
      <c r="C71" s="84"/>
    </row>
    <row r="72" spans="1:3" x14ac:dyDescent="0.2">
      <c r="A72" s="9">
        <v>40057</v>
      </c>
      <c r="B72" s="86">
        <v>69.83</v>
      </c>
      <c r="C72" s="84"/>
    </row>
    <row r="73" spans="1:3" x14ac:dyDescent="0.2">
      <c r="A73" s="9">
        <v>40087</v>
      </c>
      <c r="B73" s="86">
        <v>75.739999999999995</v>
      </c>
      <c r="C73" s="84"/>
    </row>
    <row r="74" spans="1:3" x14ac:dyDescent="0.2">
      <c r="A74" s="9">
        <v>40118</v>
      </c>
      <c r="B74" s="86">
        <v>79.08</v>
      </c>
      <c r="C74" s="84"/>
    </row>
    <row r="75" spans="1:3" x14ac:dyDescent="0.2">
      <c r="A75" s="9">
        <v>40148</v>
      </c>
      <c r="B75" s="86">
        <v>76.709999999999994</v>
      </c>
      <c r="C75" s="84"/>
    </row>
    <row r="76" spans="1:3" x14ac:dyDescent="0.2">
      <c r="A76" s="9">
        <v>40179</v>
      </c>
      <c r="B76" s="86">
        <v>79.650000000000006</v>
      </c>
      <c r="C76" s="84"/>
    </row>
    <row r="77" spans="1:3" x14ac:dyDescent="0.2">
      <c r="A77" s="9">
        <v>40210</v>
      </c>
      <c r="B77" s="86">
        <v>76.64</v>
      </c>
      <c r="C77" s="84"/>
    </row>
    <row r="78" spans="1:3" x14ac:dyDescent="0.2">
      <c r="A78" s="9">
        <v>40238</v>
      </c>
      <c r="B78" s="86">
        <v>81.61</v>
      </c>
      <c r="C78" s="84"/>
    </row>
    <row r="79" spans="1:3" x14ac:dyDescent="0.2">
      <c r="A79" s="9">
        <v>40269</v>
      </c>
      <c r="B79" s="86">
        <v>87.44</v>
      </c>
      <c r="C79" s="84"/>
    </row>
    <row r="80" spans="1:3" x14ac:dyDescent="0.2">
      <c r="A80" s="9">
        <v>40299</v>
      </c>
      <c r="B80" s="86">
        <v>79.319999999999993</v>
      </c>
      <c r="C80" s="84"/>
    </row>
    <row r="81" spans="1:3" x14ac:dyDescent="0.2">
      <c r="A81" s="9">
        <v>40330</v>
      </c>
      <c r="B81" s="86">
        <v>78.5</v>
      </c>
      <c r="C81" s="84"/>
    </row>
    <row r="82" spans="1:3" x14ac:dyDescent="0.2">
      <c r="A82" s="9">
        <v>40360</v>
      </c>
      <c r="B82" s="86">
        <v>78.430000000000007</v>
      </c>
      <c r="C82" s="84"/>
    </row>
    <row r="83" spans="1:3" x14ac:dyDescent="0.2">
      <c r="A83" s="9">
        <v>40391</v>
      </c>
      <c r="B83" s="86">
        <v>78.88</v>
      </c>
      <c r="C83" s="84"/>
    </row>
    <row r="84" spans="1:3" x14ac:dyDescent="0.2">
      <c r="A84" s="9">
        <v>40422</v>
      </c>
      <c r="B84" s="86">
        <v>79.349999999999994</v>
      </c>
      <c r="C84" s="84"/>
    </row>
    <row r="85" spans="1:3" x14ac:dyDescent="0.2">
      <c r="A85" s="9">
        <v>40452</v>
      </c>
      <c r="B85" s="86">
        <v>84.6</v>
      </c>
      <c r="C85" s="84"/>
    </row>
    <row r="86" spans="1:3" x14ac:dyDescent="0.2">
      <c r="A86" s="9">
        <v>40483</v>
      </c>
      <c r="B86" s="86">
        <v>87.63</v>
      </c>
      <c r="C86" s="84"/>
    </row>
    <row r="87" spans="1:3" x14ac:dyDescent="0.2">
      <c r="A87" s="9">
        <v>40513</v>
      </c>
      <c r="B87" s="97">
        <v>93.74</v>
      </c>
      <c r="C87" s="84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February 1, 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5" tint="-0.249977111117893"/>
    <pageSetUpPr fitToPage="1"/>
  </sheetPr>
  <dimension ref="A1:E88"/>
  <sheetViews>
    <sheetView topLeftCell="A31" workbookViewId="0">
      <selection activeCell="D62" sqref="D62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3457243.0842013899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3223437.2451164201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3762696.9150382401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3672049.0705538299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3481557.13080739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3352562.4752425398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3517719.4931378299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3653274.17930101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3283584.1392127201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3631482.0895234901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3589808.3252400798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3704364.8622238501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3617113.47580782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3359105.6657841098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3628030.1824391801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3557143.1770983501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3600786.7327474002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3558328.3891504901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3746938.1706518601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3227504.5235491302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3467157.3585043098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3830897.53566849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4019006.0722573199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4127804.4652244998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4093225.29327873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3546414.58205608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4008430.0624392801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3525685.60561101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4079677.0330230999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3595577.1880816598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3742260.6321449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3610103.02978421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3680030.0741885202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3362189.97220397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3304175.3457023799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3474098.4942534398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3175486.4443311798</v>
      </c>
    </row>
    <row r="42" spans="1:5" x14ac:dyDescent="0.2">
      <c r="A42" s="1">
        <v>39114</v>
      </c>
      <c r="B42" s="45">
        <v>3187283.0760072102</v>
      </c>
      <c r="D42" s="1">
        <v>41671</v>
      </c>
      <c r="E42" s="45">
        <v>2995965.2864949</v>
      </c>
    </row>
    <row r="43" spans="1:5" x14ac:dyDescent="0.2">
      <c r="A43" s="1">
        <v>39142</v>
      </c>
      <c r="B43" s="45">
        <v>3758706.9102976499</v>
      </c>
      <c r="D43" s="1">
        <v>41699</v>
      </c>
      <c r="E43" s="45">
        <v>3399528.58792054</v>
      </c>
    </row>
    <row r="44" spans="1:5" x14ac:dyDescent="0.2">
      <c r="A44" s="1">
        <v>39173</v>
      </c>
      <c r="B44" s="45">
        <v>3532409.0062794499</v>
      </c>
      <c r="D44" s="1">
        <v>41730</v>
      </c>
      <c r="E44" s="45">
        <v>3312239.61665005</v>
      </c>
    </row>
    <row r="45" spans="1:5" x14ac:dyDescent="0.2">
      <c r="A45" s="1">
        <v>39203</v>
      </c>
      <c r="B45" s="45">
        <v>3847360.6544289798</v>
      </c>
      <c r="D45" s="1">
        <v>41760</v>
      </c>
      <c r="E45" s="45">
        <v>3528015.2338703698</v>
      </c>
    </row>
    <row r="46" spans="1:5" x14ac:dyDescent="0.2">
      <c r="A46" s="1">
        <v>39234</v>
      </c>
      <c r="B46" s="45">
        <v>3801646.8529513599</v>
      </c>
      <c r="D46" s="1">
        <v>41791</v>
      </c>
      <c r="E46" s="45">
        <v>3270935.4116104501</v>
      </c>
    </row>
    <row r="47" spans="1:5" x14ac:dyDescent="0.2">
      <c r="A47" s="1">
        <v>39264</v>
      </c>
      <c r="B47" s="45">
        <v>3781746.6914056502</v>
      </c>
      <c r="D47" s="1">
        <v>41821</v>
      </c>
      <c r="E47" s="45">
        <v>2989140.2337553999</v>
      </c>
    </row>
    <row r="48" spans="1:5" x14ac:dyDescent="0.2">
      <c r="A48" s="1">
        <v>39295</v>
      </c>
      <c r="B48" s="45">
        <v>3496860.8815262401</v>
      </c>
      <c r="D48" s="1">
        <v>41852</v>
      </c>
      <c r="E48" s="45">
        <v>3391804.4075027499</v>
      </c>
    </row>
    <row r="49" spans="1:5" x14ac:dyDescent="0.2">
      <c r="A49" s="1">
        <v>39326</v>
      </c>
      <c r="B49" s="45">
        <v>3473362.6859711502</v>
      </c>
      <c r="D49" s="1">
        <v>41883</v>
      </c>
      <c r="E49" s="45">
        <v>3376579.7684219</v>
      </c>
    </row>
    <row r="50" spans="1:5" x14ac:dyDescent="0.2">
      <c r="A50" s="1">
        <v>39356</v>
      </c>
      <c r="B50" s="45">
        <v>3833954.5812043999</v>
      </c>
      <c r="D50" s="1">
        <v>41913</v>
      </c>
      <c r="E50" s="45">
        <v>3310692.7408417002</v>
      </c>
    </row>
    <row r="51" spans="1:5" x14ac:dyDescent="0.2">
      <c r="A51" s="1">
        <v>39387</v>
      </c>
      <c r="B51" s="45">
        <v>3398892.1835635598</v>
      </c>
      <c r="D51" s="1">
        <v>41944</v>
      </c>
      <c r="E51" s="45">
        <v>3222731.9720764998</v>
      </c>
    </row>
    <row r="52" spans="1:5" x14ac:dyDescent="0.2">
      <c r="A52" s="1">
        <v>39417</v>
      </c>
      <c r="B52" s="45">
        <v>3696247.7049747999</v>
      </c>
      <c r="D52" s="1">
        <v>41974</v>
      </c>
      <c r="E52" s="45">
        <v>3346153.3989149001</v>
      </c>
    </row>
    <row r="53" spans="1:5" x14ac:dyDescent="0.2">
      <c r="A53" s="1">
        <v>39448</v>
      </c>
      <c r="B53" s="45">
        <v>3730716.59485282</v>
      </c>
      <c r="D53" s="1">
        <v>42005</v>
      </c>
      <c r="E53" s="45">
        <v>3350265.9074513102</v>
      </c>
    </row>
    <row r="54" spans="1:5" x14ac:dyDescent="0.2">
      <c r="A54" s="1">
        <v>39479</v>
      </c>
      <c r="B54" s="45">
        <v>3481908.9951343099</v>
      </c>
      <c r="D54" s="1">
        <v>42036</v>
      </c>
      <c r="E54" s="45">
        <v>2690423.9627557299</v>
      </c>
    </row>
    <row r="55" spans="1:5" x14ac:dyDescent="0.2">
      <c r="A55" s="1">
        <v>39508</v>
      </c>
      <c r="B55" s="45">
        <v>3754457.7083301698</v>
      </c>
      <c r="D55" s="1">
        <v>42064</v>
      </c>
      <c r="E55" s="45">
        <v>2928791.6931172302</v>
      </c>
    </row>
    <row r="56" spans="1:5" x14ac:dyDescent="0.2">
      <c r="A56" s="1">
        <v>39539</v>
      </c>
      <c r="B56" s="45">
        <v>3601038.3554089</v>
      </c>
      <c r="D56" s="1">
        <v>42095</v>
      </c>
      <c r="E56" s="45">
        <v>2962070.4052778701</v>
      </c>
    </row>
    <row r="57" spans="1:5" x14ac:dyDescent="0.2">
      <c r="A57" s="1">
        <v>39569</v>
      </c>
      <c r="B57" s="45">
        <v>4320099.2010811502</v>
      </c>
      <c r="D57" s="1">
        <v>42125</v>
      </c>
      <c r="E57" s="45">
        <v>3149135.12014296</v>
      </c>
    </row>
    <row r="58" spans="1:5" x14ac:dyDescent="0.2">
      <c r="A58" s="1">
        <v>39600</v>
      </c>
      <c r="B58" s="45">
        <v>4358968.2792846598</v>
      </c>
      <c r="D58" s="1">
        <v>42156</v>
      </c>
      <c r="E58" s="45">
        <v>3085501.6586293802</v>
      </c>
    </row>
    <row r="59" spans="1:5" x14ac:dyDescent="0.2">
      <c r="A59" s="1">
        <v>39630</v>
      </c>
      <c r="B59" s="45">
        <v>4639414.5826604404</v>
      </c>
      <c r="D59" s="1">
        <v>42186</v>
      </c>
      <c r="E59" s="45">
        <v>3035384.68040204</v>
      </c>
    </row>
    <row r="60" spans="1:5" x14ac:dyDescent="0.2">
      <c r="A60" s="1">
        <v>39661</v>
      </c>
      <c r="B60" s="45">
        <v>4254048.2048297198</v>
      </c>
      <c r="D60" s="1">
        <v>42217</v>
      </c>
      <c r="E60" s="45">
        <v>2931917.7198350001</v>
      </c>
    </row>
    <row r="61" spans="1:5" x14ac:dyDescent="0.2">
      <c r="A61" s="1">
        <v>39692</v>
      </c>
      <c r="B61" s="45">
        <v>1642121.1776660201</v>
      </c>
      <c r="D61" s="1">
        <v>42248</v>
      </c>
      <c r="E61" s="45">
        <v>2673192.1181265302</v>
      </c>
    </row>
    <row r="62" spans="1:5" x14ac:dyDescent="0.2">
      <c r="A62" s="1">
        <v>39722</v>
      </c>
      <c r="B62" s="45">
        <v>3450697.9705383801</v>
      </c>
      <c r="D62" s="1">
        <v>42278</v>
      </c>
      <c r="E62" s="45">
        <v>2652274.6310160002</v>
      </c>
    </row>
    <row r="63" spans="1:5" x14ac:dyDescent="0.2">
      <c r="A63" s="1">
        <v>39753</v>
      </c>
      <c r="B63" s="45">
        <v>3823545.4159350898</v>
      </c>
    </row>
    <row r="64" spans="1:5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January 2016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5" tint="-0.249977111117893"/>
    <pageSetUpPr fitToPage="1"/>
  </sheetPr>
  <dimension ref="A1:E89"/>
  <sheetViews>
    <sheetView topLeftCell="A19" workbookViewId="0">
      <selection activeCell="I24" sqref="I24"/>
    </sheetView>
  </sheetViews>
  <sheetFormatPr defaultRowHeight="12.75" x14ac:dyDescent="0.2"/>
  <cols>
    <col min="2" max="2" width="6.5703125" bestFit="1" customWidth="1"/>
    <col min="5" max="5" width="5.570312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102">
        <v>6.1581111111111095</v>
      </c>
      <c r="C4" s="9"/>
      <c r="D4" s="9">
        <v>40544</v>
      </c>
      <c r="E4" s="102">
        <v>4.5</v>
      </c>
    </row>
    <row r="5" spans="1:5" x14ac:dyDescent="0.2">
      <c r="A5" s="9">
        <v>38018</v>
      </c>
      <c r="B5" s="102">
        <v>5.3982105263157889</v>
      </c>
      <c r="C5" s="9"/>
      <c r="D5" s="9">
        <v>40575</v>
      </c>
      <c r="E5" s="102">
        <v>4.09</v>
      </c>
    </row>
    <row r="6" spans="1:5" x14ac:dyDescent="0.2">
      <c r="A6" s="9">
        <v>38047</v>
      </c>
      <c r="B6" s="102">
        <v>5.3783565217391294</v>
      </c>
      <c r="C6" s="9"/>
      <c r="D6" s="9">
        <v>40603</v>
      </c>
      <c r="E6" s="102">
        <v>3.97</v>
      </c>
    </row>
    <row r="7" spans="1:5" x14ac:dyDescent="0.2">
      <c r="A7" s="9">
        <v>38078</v>
      </c>
      <c r="B7" s="102">
        <v>5.7004047619047622</v>
      </c>
      <c r="C7" s="9"/>
      <c r="D7" s="9">
        <v>40634</v>
      </c>
      <c r="E7" s="102">
        <v>4.24</v>
      </c>
    </row>
    <row r="8" spans="1:5" x14ac:dyDescent="0.2">
      <c r="A8" s="9">
        <v>38108</v>
      </c>
      <c r="B8" s="102">
        <v>6.3000350000000012</v>
      </c>
      <c r="C8" s="9"/>
      <c r="D8" s="9">
        <v>40664</v>
      </c>
      <c r="E8" s="102">
        <v>4.3099999999999996</v>
      </c>
    </row>
    <row r="9" spans="1:5" x14ac:dyDescent="0.2">
      <c r="A9" s="9">
        <v>38139</v>
      </c>
      <c r="B9" s="102">
        <v>6.2915809523809534</v>
      </c>
      <c r="C9" s="9"/>
      <c r="D9" s="9">
        <v>40695</v>
      </c>
      <c r="E9" s="102">
        <v>4.53</v>
      </c>
    </row>
    <row r="10" spans="1:5" x14ac:dyDescent="0.2">
      <c r="A10" s="9">
        <v>38169</v>
      </c>
      <c r="B10" s="102">
        <v>5.9324571428571442</v>
      </c>
      <c r="C10" s="9"/>
      <c r="D10" s="9">
        <v>40725</v>
      </c>
      <c r="E10" s="102">
        <v>4.42</v>
      </c>
    </row>
    <row r="11" spans="1:5" x14ac:dyDescent="0.2">
      <c r="A11" s="9">
        <v>38200</v>
      </c>
      <c r="B11" s="102">
        <v>5.4505545454545459</v>
      </c>
      <c r="C11" s="9"/>
      <c r="D11" s="9">
        <v>40756</v>
      </c>
      <c r="E11" s="102">
        <v>4.05</v>
      </c>
    </row>
    <row r="12" spans="1:5" x14ac:dyDescent="0.2">
      <c r="A12" s="9">
        <v>38231</v>
      </c>
      <c r="B12" s="102">
        <v>5.0831714285714291</v>
      </c>
      <c r="C12" s="9"/>
      <c r="D12" s="9">
        <v>40787</v>
      </c>
      <c r="E12" s="102">
        <v>3.9</v>
      </c>
    </row>
    <row r="13" spans="1:5" x14ac:dyDescent="0.2">
      <c r="A13" s="9">
        <v>38261</v>
      </c>
      <c r="B13" s="102">
        <v>6.339204761904762</v>
      </c>
      <c r="C13" s="9"/>
      <c r="D13" s="9">
        <v>40817</v>
      </c>
      <c r="E13" s="60">
        <v>3.56</v>
      </c>
    </row>
    <row r="14" spans="1:5" x14ac:dyDescent="0.2">
      <c r="A14" s="9">
        <v>38292</v>
      </c>
      <c r="B14" s="102">
        <v>6.1480650000000008</v>
      </c>
      <c r="C14" s="9"/>
      <c r="D14" s="9">
        <v>40848</v>
      </c>
      <c r="E14" s="60">
        <v>3.27</v>
      </c>
    </row>
    <row r="15" spans="1:5" x14ac:dyDescent="0.2">
      <c r="A15" s="9">
        <v>38322</v>
      </c>
      <c r="B15" s="102">
        <v>6.6166380952380965</v>
      </c>
      <c r="C15" s="9"/>
      <c r="D15" s="9">
        <v>40878</v>
      </c>
      <c r="E15" s="60">
        <v>3.15</v>
      </c>
    </row>
    <row r="16" spans="1:5" x14ac:dyDescent="0.2">
      <c r="A16" s="9">
        <v>38353</v>
      </c>
      <c r="B16" s="102">
        <v>6.1430950000000006</v>
      </c>
      <c r="C16" s="9"/>
      <c r="D16" s="9">
        <v>40909</v>
      </c>
      <c r="E16" s="102">
        <v>2.68</v>
      </c>
    </row>
    <row r="17" spans="1:5" x14ac:dyDescent="0.2">
      <c r="A17" s="9">
        <v>38384</v>
      </c>
      <c r="B17" s="102">
        <v>6.1124315789473682</v>
      </c>
      <c r="C17" s="9"/>
      <c r="D17" s="9">
        <v>40940</v>
      </c>
      <c r="E17" s="102">
        <v>2.5</v>
      </c>
    </row>
    <row r="18" spans="1:5" x14ac:dyDescent="0.2">
      <c r="A18" s="9">
        <v>38412</v>
      </c>
      <c r="B18" s="102">
        <v>6.9228499999999977</v>
      </c>
      <c r="C18" s="9"/>
      <c r="D18" s="9">
        <v>40969</v>
      </c>
      <c r="E18" s="102">
        <v>2.16</v>
      </c>
    </row>
    <row r="19" spans="1:5" x14ac:dyDescent="0.2">
      <c r="A19" s="9">
        <v>38443</v>
      </c>
      <c r="B19" s="102">
        <v>7.2004428571428578</v>
      </c>
      <c r="C19" s="9"/>
      <c r="D19" s="9">
        <v>41000</v>
      </c>
      <c r="E19" s="102">
        <v>1.95</v>
      </c>
    </row>
    <row r="20" spans="1:5" x14ac:dyDescent="0.2">
      <c r="A20" s="9">
        <v>38473</v>
      </c>
      <c r="B20" s="102">
        <v>6.4880047619047616</v>
      </c>
      <c r="C20" s="9"/>
      <c r="D20" s="9">
        <v>41030</v>
      </c>
      <c r="E20" s="102">
        <v>2.4300000000000002</v>
      </c>
    </row>
    <row r="21" spans="1:5" x14ac:dyDescent="0.2">
      <c r="A21" s="9">
        <v>38504</v>
      </c>
      <c r="B21" s="102">
        <v>7.1507227272727274</v>
      </c>
      <c r="C21" s="9"/>
      <c r="D21" s="9">
        <v>41061</v>
      </c>
      <c r="E21" s="102">
        <v>2.46</v>
      </c>
    </row>
    <row r="22" spans="1:5" x14ac:dyDescent="0.2">
      <c r="A22" s="9">
        <v>38534</v>
      </c>
      <c r="B22" s="102">
        <v>7.591005</v>
      </c>
      <c r="C22" s="9"/>
      <c r="D22" s="9">
        <v>41091</v>
      </c>
      <c r="E22" s="60">
        <v>2.95</v>
      </c>
    </row>
    <row r="23" spans="1:5" x14ac:dyDescent="0.2">
      <c r="A23" s="9">
        <v>38565</v>
      </c>
      <c r="B23" s="102">
        <v>9.2947181818181832</v>
      </c>
      <c r="C23" s="9"/>
      <c r="D23" s="9">
        <v>41122</v>
      </c>
      <c r="E23" s="60">
        <v>2.84</v>
      </c>
    </row>
    <row r="24" spans="1:5" x14ac:dyDescent="0.2">
      <c r="A24" s="9">
        <v>38596</v>
      </c>
      <c r="B24" s="102">
        <v>11.982264705882351</v>
      </c>
      <c r="C24" s="9"/>
      <c r="D24" s="9">
        <v>41153</v>
      </c>
      <c r="E24" s="60">
        <v>2.85</v>
      </c>
    </row>
    <row r="25" spans="1:5" x14ac:dyDescent="0.2">
      <c r="A25" s="9">
        <v>38626</v>
      </c>
      <c r="B25" s="102">
        <v>13.50150625</v>
      </c>
      <c r="C25" s="9"/>
      <c r="D25" s="9">
        <v>41183</v>
      </c>
      <c r="E25" s="60">
        <v>3.34</v>
      </c>
    </row>
    <row r="26" spans="1:5" x14ac:dyDescent="0.2">
      <c r="A26" s="9">
        <v>38657</v>
      </c>
      <c r="B26" s="102">
        <v>10.327074999999999</v>
      </c>
      <c r="C26" s="9"/>
      <c r="D26" s="9">
        <v>41214</v>
      </c>
      <c r="E26" s="60">
        <v>3.54</v>
      </c>
    </row>
    <row r="27" spans="1:5" x14ac:dyDescent="0.2">
      <c r="A27" s="9">
        <v>38687</v>
      </c>
      <c r="B27" s="102">
        <v>13.051904761904764</v>
      </c>
      <c r="C27" s="9"/>
      <c r="D27" s="9">
        <v>41244</v>
      </c>
      <c r="E27" s="60">
        <v>3.32</v>
      </c>
    </row>
    <row r="28" spans="1:5" x14ac:dyDescent="0.2">
      <c r="A28" s="9">
        <v>38718</v>
      </c>
      <c r="B28" s="102">
        <v>8.6780000000000008</v>
      </c>
      <c r="C28" s="9"/>
      <c r="D28" s="9">
        <v>41275</v>
      </c>
      <c r="E28" s="60">
        <v>3.33</v>
      </c>
    </row>
    <row r="29" spans="1:5" x14ac:dyDescent="0.2">
      <c r="A29" s="9">
        <v>38749</v>
      </c>
      <c r="B29" s="102">
        <v>7.5331578947368421</v>
      </c>
      <c r="D29" s="9">
        <v>41306</v>
      </c>
      <c r="E29" s="60">
        <v>3.33</v>
      </c>
    </row>
    <row r="30" spans="1:5" x14ac:dyDescent="0.2">
      <c r="A30" s="9">
        <v>38777</v>
      </c>
      <c r="B30" s="102">
        <v>6.87</v>
      </c>
      <c r="C30" s="10"/>
      <c r="D30" s="9">
        <v>41334</v>
      </c>
      <c r="E30" s="60">
        <v>3.81</v>
      </c>
    </row>
    <row r="31" spans="1:5" x14ac:dyDescent="0.2">
      <c r="A31" s="9">
        <v>38808</v>
      </c>
      <c r="B31" s="102">
        <v>7.15</v>
      </c>
      <c r="C31" s="10"/>
      <c r="D31" s="9">
        <v>41365</v>
      </c>
      <c r="E31" s="60">
        <v>4.17</v>
      </c>
    </row>
    <row r="32" spans="1:5" x14ac:dyDescent="0.2">
      <c r="A32" s="9">
        <v>38838</v>
      </c>
      <c r="B32" s="102">
        <v>6.24</v>
      </c>
      <c r="C32" s="10"/>
      <c r="D32" s="9">
        <v>41395</v>
      </c>
      <c r="E32" s="60">
        <v>4.04</v>
      </c>
    </row>
    <row r="33" spans="1:5" x14ac:dyDescent="0.2">
      <c r="A33" s="9">
        <v>38869</v>
      </c>
      <c r="B33" s="102">
        <v>6.2</v>
      </c>
      <c r="C33" s="10"/>
      <c r="D33" s="9">
        <v>41426</v>
      </c>
      <c r="E33" s="60">
        <v>3.83</v>
      </c>
    </row>
    <row r="34" spans="1:5" x14ac:dyDescent="0.2">
      <c r="A34" s="9">
        <v>38899</v>
      </c>
      <c r="B34" s="102">
        <v>6.17</v>
      </c>
      <c r="C34" s="10"/>
      <c r="D34" s="9">
        <v>41456</v>
      </c>
      <c r="E34" s="60">
        <v>3.62</v>
      </c>
    </row>
    <row r="35" spans="1:5" x14ac:dyDescent="0.2">
      <c r="A35" s="9">
        <v>38930</v>
      </c>
      <c r="B35" s="102">
        <v>7.11</v>
      </c>
      <c r="C35" s="10"/>
      <c r="D35" s="9">
        <v>41487</v>
      </c>
      <c r="E35" s="60">
        <v>3.43</v>
      </c>
    </row>
    <row r="36" spans="1:5" x14ac:dyDescent="0.2">
      <c r="A36" s="9">
        <v>38961</v>
      </c>
      <c r="B36" s="102">
        <v>4.9000000000000004</v>
      </c>
      <c r="C36" s="56"/>
      <c r="D36" s="9">
        <v>41518</v>
      </c>
      <c r="E36" s="60">
        <v>3.61</v>
      </c>
    </row>
    <row r="37" spans="1:5" x14ac:dyDescent="0.2">
      <c r="A37" s="9">
        <v>38991</v>
      </c>
      <c r="B37" s="102">
        <v>5.87</v>
      </c>
      <c r="C37" s="56"/>
      <c r="D37" s="9">
        <v>41548</v>
      </c>
      <c r="E37" s="60">
        <v>3.67</v>
      </c>
    </row>
    <row r="38" spans="1:5" x14ac:dyDescent="0.2">
      <c r="A38" s="9">
        <v>39022</v>
      </c>
      <c r="B38" s="102">
        <v>7.4</v>
      </c>
      <c r="C38" s="56"/>
      <c r="D38" s="9">
        <v>41579</v>
      </c>
      <c r="E38" s="60">
        <v>3.62</v>
      </c>
    </row>
    <row r="39" spans="1:5" x14ac:dyDescent="0.2">
      <c r="A39" s="9">
        <v>39052</v>
      </c>
      <c r="B39" s="102">
        <v>6.73</v>
      </c>
      <c r="C39" s="56"/>
      <c r="D39" s="9">
        <v>41609</v>
      </c>
      <c r="E39" s="60">
        <v>4.2300000000000004</v>
      </c>
    </row>
    <row r="40" spans="1:5" x14ac:dyDescent="0.2">
      <c r="A40" s="9">
        <v>39083</v>
      </c>
      <c r="B40" s="102">
        <v>6.6</v>
      </c>
      <c r="C40" s="56"/>
      <c r="D40" s="9">
        <v>41640</v>
      </c>
      <c r="E40" s="60">
        <v>4.7</v>
      </c>
    </row>
    <row r="41" spans="1:5" x14ac:dyDescent="0.2">
      <c r="A41" s="9">
        <v>39114</v>
      </c>
      <c r="B41" s="102">
        <v>8.01</v>
      </c>
      <c r="C41" s="56"/>
      <c r="D41" s="9">
        <v>41671</v>
      </c>
      <c r="E41" s="60">
        <v>5.97</v>
      </c>
    </row>
    <row r="42" spans="1:5" x14ac:dyDescent="0.2">
      <c r="A42" s="9">
        <v>39142</v>
      </c>
      <c r="B42" s="102">
        <v>7.11</v>
      </c>
      <c r="C42" s="56"/>
      <c r="D42" s="9">
        <v>41699</v>
      </c>
      <c r="E42" s="60">
        <v>4.87</v>
      </c>
    </row>
    <row r="43" spans="1:5" x14ac:dyDescent="0.2">
      <c r="A43" s="9">
        <v>39173</v>
      </c>
      <c r="B43" s="102">
        <v>7.61</v>
      </c>
      <c r="C43" s="56"/>
      <c r="D43" s="9">
        <v>41730</v>
      </c>
      <c r="E43" s="60">
        <v>4.63</v>
      </c>
    </row>
    <row r="44" spans="1:5" x14ac:dyDescent="0.2">
      <c r="A44" s="9">
        <v>39203</v>
      </c>
      <c r="B44" s="102">
        <v>7.64</v>
      </c>
      <c r="C44" s="56"/>
      <c r="D44" s="9">
        <v>41760</v>
      </c>
      <c r="E44" s="102">
        <v>4.5599999999999996</v>
      </c>
    </row>
    <row r="45" spans="1:5" x14ac:dyDescent="0.2">
      <c r="A45" s="9">
        <v>39234</v>
      </c>
      <c r="B45" s="102">
        <v>7.35</v>
      </c>
      <c r="C45" s="56"/>
      <c r="D45" s="9">
        <v>41791</v>
      </c>
      <c r="E45" s="102">
        <v>4.57</v>
      </c>
    </row>
    <row r="46" spans="1:5" x14ac:dyDescent="0.2">
      <c r="A46" s="9">
        <v>39264</v>
      </c>
      <c r="B46" s="102">
        <v>6.22</v>
      </c>
      <c r="C46" s="56"/>
      <c r="D46" s="9">
        <v>41821</v>
      </c>
      <c r="E46" s="102">
        <v>4.01</v>
      </c>
    </row>
    <row r="47" spans="1:5" x14ac:dyDescent="0.2">
      <c r="A47" s="9">
        <v>39295</v>
      </c>
      <c r="B47" s="102">
        <v>6.23</v>
      </c>
      <c r="C47" s="56"/>
      <c r="D47" s="9">
        <v>41852</v>
      </c>
      <c r="E47" s="102">
        <v>3.88</v>
      </c>
    </row>
    <row r="48" spans="1:5" x14ac:dyDescent="0.2">
      <c r="A48" s="9">
        <v>39326</v>
      </c>
      <c r="B48" s="102">
        <v>6.02</v>
      </c>
      <c r="C48" s="56"/>
      <c r="D48" s="9">
        <v>41883</v>
      </c>
      <c r="E48" s="60">
        <v>3.92</v>
      </c>
    </row>
    <row r="49" spans="1:5" x14ac:dyDescent="0.2">
      <c r="A49" s="9">
        <v>39356</v>
      </c>
      <c r="B49" s="102">
        <v>6.74</v>
      </c>
      <c r="C49" s="56"/>
      <c r="D49" s="9">
        <v>41913</v>
      </c>
      <c r="E49" s="60">
        <v>3.77</v>
      </c>
    </row>
    <row r="50" spans="1:5" x14ac:dyDescent="0.2">
      <c r="A50" s="9">
        <v>39387</v>
      </c>
      <c r="B50" s="102">
        <v>7.13</v>
      </c>
      <c r="C50" s="56"/>
      <c r="D50" s="9">
        <v>41944</v>
      </c>
      <c r="E50" s="60">
        <v>4.0999999999999996</v>
      </c>
    </row>
    <row r="51" spans="1:5" x14ac:dyDescent="0.2">
      <c r="A51" s="9">
        <v>39417</v>
      </c>
      <c r="B51" s="102">
        <v>7.11</v>
      </c>
      <c r="D51" s="9">
        <v>41974</v>
      </c>
      <c r="E51" s="60">
        <v>3.43</v>
      </c>
    </row>
    <row r="52" spans="1:5" x14ac:dyDescent="0.2">
      <c r="A52" s="9">
        <v>39448</v>
      </c>
      <c r="B52" s="102">
        <v>7.99</v>
      </c>
      <c r="C52" s="56"/>
      <c r="D52" s="9">
        <v>42005</v>
      </c>
      <c r="E52" s="60">
        <v>2.97</v>
      </c>
    </row>
    <row r="53" spans="1:5" x14ac:dyDescent="0.2">
      <c r="A53" s="9">
        <v>39479</v>
      </c>
      <c r="B53" s="102">
        <v>8.5500000000000007</v>
      </c>
      <c r="C53" s="56"/>
      <c r="D53" s="9">
        <v>42036</v>
      </c>
      <c r="E53" s="60">
        <v>2.85</v>
      </c>
    </row>
    <row r="54" spans="1:5" x14ac:dyDescent="0.2">
      <c r="A54" s="9">
        <v>39508</v>
      </c>
      <c r="B54" s="102">
        <v>9.4499999999999993</v>
      </c>
      <c r="D54" s="9">
        <v>42064</v>
      </c>
      <c r="E54" s="60">
        <v>2.8</v>
      </c>
    </row>
    <row r="55" spans="1:5" x14ac:dyDescent="0.2">
      <c r="A55" s="9">
        <v>39539</v>
      </c>
      <c r="B55" s="102">
        <v>10.18</v>
      </c>
      <c r="C55" s="56"/>
      <c r="D55" s="9">
        <v>42095</v>
      </c>
      <c r="E55" s="60">
        <v>2.5499999999999998</v>
      </c>
    </row>
    <row r="56" spans="1:5" x14ac:dyDescent="0.2">
      <c r="A56" s="9">
        <v>39569</v>
      </c>
      <c r="B56" s="102">
        <v>11.27</v>
      </c>
      <c r="C56" s="56"/>
      <c r="D56" s="9">
        <v>42125</v>
      </c>
      <c r="E56" s="60">
        <v>2.83</v>
      </c>
    </row>
    <row r="57" spans="1:5" x14ac:dyDescent="0.2">
      <c r="A57" s="9">
        <v>39600</v>
      </c>
      <c r="B57" s="60">
        <v>12.7</v>
      </c>
      <c r="D57" s="9">
        <v>42156</v>
      </c>
      <c r="E57" s="60">
        <v>2.77</v>
      </c>
    </row>
    <row r="58" spans="1:5" x14ac:dyDescent="0.2">
      <c r="A58" s="9">
        <v>39630</v>
      </c>
      <c r="B58" s="60">
        <v>11.11</v>
      </c>
      <c r="C58" s="84"/>
      <c r="D58" s="9">
        <v>42186</v>
      </c>
      <c r="E58" s="60">
        <v>2.83</v>
      </c>
    </row>
    <row r="59" spans="1:5" x14ac:dyDescent="0.2">
      <c r="A59" s="9">
        <v>39661</v>
      </c>
      <c r="B59" s="60">
        <v>8.26</v>
      </c>
      <c r="C59" s="84"/>
      <c r="D59" s="9">
        <v>42217</v>
      </c>
      <c r="E59" s="60">
        <v>2.77</v>
      </c>
    </row>
    <row r="60" spans="1:5" x14ac:dyDescent="0.2">
      <c r="A60" s="9">
        <v>39692</v>
      </c>
      <c r="B60" s="60">
        <v>7.64</v>
      </c>
      <c r="C60" s="84"/>
      <c r="D60" s="9">
        <v>42248</v>
      </c>
      <c r="E60" s="60">
        <v>2.64</v>
      </c>
    </row>
    <row r="61" spans="1:5" x14ac:dyDescent="0.2">
      <c r="A61" s="9">
        <v>39722</v>
      </c>
      <c r="B61" s="60">
        <v>6.74</v>
      </c>
      <c r="C61" s="84"/>
      <c r="D61" s="9">
        <v>42278</v>
      </c>
      <c r="E61" s="60">
        <v>2.3199999999999998</v>
      </c>
    </row>
    <row r="62" spans="1:5" x14ac:dyDescent="0.2">
      <c r="A62" s="9">
        <v>39753</v>
      </c>
      <c r="B62" s="60">
        <v>6.69</v>
      </c>
      <c r="C62" s="84"/>
      <c r="D62" s="9">
        <v>42309</v>
      </c>
      <c r="E62" s="60">
        <v>2.08</v>
      </c>
    </row>
    <row r="63" spans="1:5" x14ac:dyDescent="0.2">
      <c r="A63" s="9">
        <v>39783</v>
      </c>
      <c r="B63" s="60">
        <v>5.84</v>
      </c>
      <c r="C63" s="84"/>
      <c r="D63" s="9">
        <v>42339</v>
      </c>
      <c r="E63" s="60">
        <v>1.92</v>
      </c>
    </row>
    <row r="64" spans="1:5" x14ac:dyDescent="0.2">
      <c r="A64" s="9">
        <v>39814</v>
      </c>
      <c r="B64" s="60">
        <v>5.24</v>
      </c>
      <c r="D64" s="9">
        <v>42370</v>
      </c>
      <c r="E64" s="60">
        <v>2.27</v>
      </c>
    </row>
    <row r="65" spans="1:3" x14ac:dyDescent="0.2">
      <c r="A65" s="9">
        <v>39845</v>
      </c>
      <c r="B65" s="60">
        <v>4.53</v>
      </c>
      <c r="C65" s="84"/>
    </row>
    <row r="66" spans="1:3" x14ac:dyDescent="0.2">
      <c r="A66" s="9">
        <v>39873</v>
      </c>
      <c r="B66" s="60">
        <v>3.96</v>
      </c>
      <c r="C66" s="84"/>
    </row>
    <row r="67" spans="1:3" x14ac:dyDescent="0.2">
      <c r="A67" s="9">
        <v>39904</v>
      </c>
      <c r="B67" s="60">
        <v>3.5</v>
      </c>
      <c r="C67" s="84"/>
    </row>
    <row r="68" spans="1:3" x14ac:dyDescent="0.2">
      <c r="A68" s="9">
        <v>39934</v>
      </c>
      <c r="B68" s="60">
        <v>3.83</v>
      </c>
      <c r="C68" s="84"/>
    </row>
    <row r="69" spans="1:3" x14ac:dyDescent="0.2">
      <c r="A69" s="9">
        <v>39965</v>
      </c>
      <c r="B69" s="60">
        <v>3.8</v>
      </c>
      <c r="C69" s="84"/>
    </row>
    <row r="70" spans="1:3" x14ac:dyDescent="0.2">
      <c r="A70" s="9">
        <v>39995</v>
      </c>
      <c r="B70" s="60">
        <v>3.38</v>
      </c>
      <c r="C70" s="84"/>
    </row>
    <row r="71" spans="1:3" x14ac:dyDescent="0.2">
      <c r="A71" s="9">
        <v>40026</v>
      </c>
      <c r="B71" s="60">
        <v>3.14</v>
      </c>
      <c r="C71" s="84"/>
    </row>
    <row r="72" spans="1:3" x14ac:dyDescent="0.2">
      <c r="A72" s="9">
        <v>40057</v>
      </c>
      <c r="B72" s="60">
        <v>2.96</v>
      </c>
      <c r="C72" s="84"/>
    </row>
    <row r="73" spans="1:3" x14ac:dyDescent="0.2">
      <c r="A73" s="9">
        <v>40087</v>
      </c>
      <c r="B73" s="60">
        <v>4</v>
      </c>
      <c r="C73" s="84"/>
    </row>
    <row r="74" spans="1:3" x14ac:dyDescent="0.2">
      <c r="A74" s="9">
        <v>40118</v>
      </c>
      <c r="B74" s="60">
        <v>3.7</v>
      </c>
      <c r="C74" s="84"/>
    </row>
    <row r="75" spans="1:3" x14ac:dyDescent="0.2">
      <c r="A75" s="9">
        <v>40148</v>
      </c>
      <c r="B75" s="60">
        <v>5.34</v>
      </c>
      <c r="C75" s="84"/>
    </row>
    <row r="76" spans="1:3" x14ac:dyDescent="0.2">
      <c r="A76" s="9">
        <v>40179</v>
      </c>
      <c r="B76" s="60">
        <v>5.82</v>
      </c>
      <c r="C76" s="84"/>
    </row>
    <row r="77" spans="1:3" x14ac:dyDescent="0.2">
      <c r="A77" s="9">
        <v>40210</v>
      </c>
      <c r="B77" s="60">
        <v>5.32</v>
      </c>
      <c r="C77" s="84"/>
    </row>
    <row r="78" spans="1:3" x14ac:dyDescent="0.2">
      <c r="A78" s="9">
        <v>40238</v>
      </c>
      <c r="B78" s="60">
        <v>4.29</v>
      </c>
      <c r="C78" s="84"/>
    </row>
    <row r="79" spans="1:3" x14ac:dyDescent="0.2">
      <c r="A79" s="9">
        <v>40269</v>
      </c>
      <c r="B79" s="60">
        <v>4.04</v>
      </c>
      <c r="C79" s="84"/>
    </row>
    <row r="80" spans="1:3" x14ac:dyDescent="0.2">
      <c r="A80" s="9">
        <v>40299</v>
      </c>
      <c r="B80" s="60">
        <v>4.1100000000000003</v>
      </c>
      <c r="C80" s="84"/>
    </row>
    <row r="81" spans="1:3" x14ac:dyDescent="0.2">
      <c r="A81" s="9">
        <v>40330</v>
      </c>
      <c r="B81" s="60">
        <v>4.8099999999999996</v>
      </c>
      <c r="C81" s="84"/>
    </row>
    <row r="82" spans="1:3" x14ac:dyDescent="0.2">
      <c r="A82" s="9">
        <v>40360</v>
      </c>
      <c r="B82" s="60">
        <v>4.63</v>
      </c>
      <c r="C82" s="84"/>
    </row>
    <row r="83" spans="1:3" x14ac:dyDescent="0.2">
      <c r="A83" s="9">
        <v>40391</v>
      </c>
      <c r="B83" s="60">
        <v>4.32</v>
      </c>
      <c r="C83" s="84"/>
    </row>
    <row r="84" spans="1:3" x14ac:dyDescent="0.2">
      <c r="A84" s="9">
        <v>40422</v>
      </c>
      <c r="B84" s="60">
        <v>3.89</v>
      </c>
      <c r="C84" s="84"/>
    </row>
    <row r="85" spans="1:3" x14ac:dyDescent="0.2">
      <c r="A85" s="9">
        <v>40452</v>
      </c>
      <c r="B85" s="60">
        <v>3.43</v>
      </c>
      <c r="C85" s="84"/>
    </row>
    <row r="86" spans="1:3" x14ac:dyDescent="0.2">
      <c r="A86" s="9">
        <v>40483</v>
      </c>
      <c r="B86" s="60">
        <v>3.71</v>
      </c>
      <c r="C86" s="84"/>
    </row>
    <row r="87" spans="1:3" x14ac:dyDescent="0.2">
      <c r="A87" s="9">
        <v>40513</v>
      </c>
      <c r="B87" s="102">
        <v>4.26</v>
      </c>
      <c r="C87" s="84"/>
    </row>
    <row r="88" spans="1:3" x14ac:dyDescent="0.2">
      <c r="A88" s="9"/>
      <c r="B88" s="60"/>
      <c r="C88" s="84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February 1, 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5" tint="-0.249977111117893"/>
    <pageSetUpPr fitToPage="1"/>
  </sheetPr>
  <dimension ref="A1:S122"/>
  <sheetViews>
    <sheetView tabSelected="1" workbookViewId="0">
      <pane ySplit="30" topLeftCell="A52" activePane="bottomLeft" state="frozen"/>
      <selection pane="bottomLeft" activeCell="H113" sqref="H113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3" t="s">
        <v>10</v>
      </c>
    </row>
    <row r="2" spans="1:19" x14ac:dyDescent="0.2">
      <c r="A2" t="s">
        <v>11</v>
      </c>
    </row>
    <row r="3" spans="1:19" x14ac:dyDescent="0.2">
      <c r="A3" t="s">
        <v>12</v>
      </c>
    </row>
    <row r="4" spans="1:19" x14ac:dyDescent="0.2">
      <c r="A4" s="98" t="s">
        <v>168</v>
      </c>
    </row>
    <row r="5" spans="1:19" x14ac:dyDescent="0.2">
      <c r="A5" s="10"/>
    </row>
    <row r="6" spans="1:19" ht="38.2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  <c r="K6" s="14" t="s">
        <v>13</v>
      </c>
      <c r="L6" s="15" t="s">
        <v>14</v>
      </c>
      <c r="M6" s="15" t="s">
        <v>15</v>
      </c>
      <c r="N6" s="15" t="s">
        <v>16</v>
      </c>
      <c r="O6" s="15" t="s">
        <v>17</v>
      </c>
      <c r="P6" s="15" t="s">
        <v>18</v>
      </c>
      <c r="Q6" s="15" t="s">
        <v>19</v>
      </c>
      <c r="R6" s="15" t="s">
        <v>20</v>
      </c>
      <c r="S6" s="15" t="s">
        <v>98</v>
      </c>
    </row>
    <row r="7" spans="1:1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1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1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1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1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1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1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1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1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1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9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9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9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3">
        <v>1118950.28</v>
      </c>
      <c r="I19" s="74">
        <f t="shared" si="1"/>
        <v>322.19386048011614</v>
      </c>
    </row>
    <row r="20" spans="1:19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3">
        <f>5701671.68</f>
        <v>5701671.6799999997</v>
      </c>
      <c r="I20" s="74">
        <f t="shared" si="1"/>
        <v>361.76485427815697</v>
      </c>
    </row>
    <row r="21" spans="1:19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3">
        <v>2990636</v>
      </c>
      <c r="I21" s="74">
        <f t="shared" si="1"/>
        <v>327.08604252089242</v>
      </c>
    </row>
    <row r="22" spans="1:19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3">
        <v>3480941.06</v>
      </c>
      <c r="I22" s="74">
        <f t="shared" si="1"/>
        <v>372.33218668908614</v>
      </c>
    </row>
    <row r="23" spans="1:19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3">
        <v>5311157.78</v>
      </c>
      <c r="I23" s="74">
        <f t="shared" si="1"/>
        <v>495.47982824498166</v>
      </c>
    </row>
    <row r="24" spans="1:19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3">
        <v>2703889.29</v>
      </c>
      <c r="I24" s="74">
        <f t="shared" si="1"/>
        <v>304.08624639416996</v>
      </c>
    </row>
    <row r="25" spans="1:19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3">
        <v>4650705.09</v>
      </c>
      <c r="I25" s="74">
        <f t="shared" si="1"/>
        <v>364.46789407112391</v>
      </c>
    </row>
    <row r="26" spans="1:19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3">
        <v>1836091.87</v>
      </c>
      <c r="I26" s="74">
        <f t="shared" si="1"/>
        <v>338.03699257865503</v>
      </c>
    </row>
    <row r="27" spans="1:19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3">
        <v>5604577.6299999999</v>
      </c>
      <c r="I27" s="74">
        <f t="shared" si="1"/>
        <v>311.43220879588625</v>
      </c>
    </row>
    <row r="28" spans="1:19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3">
        <v>1324037.01</v>
      </c>
      <c r="I28" s="74">
        <f t="shared" si="1"/>
        <v>237.37620746530891</v>
      </c>
    </row>
    <row r="29" spans="1:19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3">
        <v>1612996.95</v>
      </c>
      <c r="I29" s="74">
        <f t="shared" si="1"/>
        <v>359.71788742392221</v>
      </c>
    </row>
    <row r="30" spans="1:19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3">
        <v>4024433.63</v>
      </c>
      <c r="I30" s="74">
        <f t="shared" si="1"/>
        <v>470.83661951398142</v>
      </c>
    </row>
    <row r="31" spans="1:19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3">
        <v>1537320.39</v>
      </c>
      <c r="I31" s="74">
        <f t="shared" ref="I31:I50" si="3">H31/G31</f>
        <v>355.06042506448989</v>
      </c>
      <c r="J31" s="54"/>
      <c r="K31" s="1">
        <v>41275</v>
      </c>
      <c r="L31" s="51">
        <v>24</v>
      </c>
      <c r="M31" s="52">
        <v>35633.040000000001</v>
      </c>
      <c r="N31" s="12">
        <v>9</v>
      </c>
      <c r="O31" s="26">
        <f t="shared" ref="O31:O58" si="4">N31/L31</f>
        <v>0.375</v>
      </c>
      <c r="P31" s="50">
        <v>12</v>
      </c>
      <c r="Q31" s="52">
        <v>1754.12</v>
      </c>
      <c r="R31" s="53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3">
        <v>2259041.2400000002</v>
      </c>
      <c r="I32" s="74">
        <f t="shared" si="3"/>
        <v>461.62705546984364</v>
      </c>
      <c r="J32" s="54"/>
      <c r="K32" s="1">
        <v>41306</v>
      </c>
      <c r="L32" s="51">
        <v>66</v>
      </c>
      <c r="M32" s="52">
        <v>115974.518</v>
      </c>
      <c r="N32" s="12">
        <v>17</v>
      </c>
      <c r="O32" s="26">
        <f t="shared" si="4"/>
        <v>0.25757575757575757</v>
      </c>
      <c r="P32" s="50">
        <v>18</v>
      </c>
      <c r="Q32" s="52">
        <v>2316.1080000000002</v>
      </c>
      <c r="R32" s="53">
        <v>756594.75</v>
      </c>
      <c r="S32" s="6">
        <f t="shared" si="5"/>
        <v>326.66643783450507</v>
      </c>
    </row>
    <row r="33" spans="1:19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3">
        <v>4813881.28</v>
      </c>
      <c r="I33" s="74">
        <f t="shared" si="3"/>
        <v>412.22593278479275</v>
      </c>
      <c r="J33" s="54"/>
      <c r="K33" s="1">
        <v>41334</v>
      </c>
      <c r="L33" s="51">
        <v>18</v>
      </c>
      <c r="M33" s="52">
        <v>8786.11</v>
      </c>
      <c r="N33" s="12">
        <v>11</v>
      </c>
      <c r="O33" s="26">
        <f t="shared" si="4"/>
        <v>0.61111111111111116</v>
      </c>
      <c r="P33" s="50">
        <v>11</v>
      </c>
      <c r="Q33" s="52">
        <v>785.6</v>
      </c>
      <c r="R33" s="53">
        <v>279549.61</v>
      </c>
      <c r="S33" s="6">
        <f t="shared" si="5"/>
        <v>355.84217158859468</v>
      </c>
    </row>
    <row r="34" spans="1:19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3">
        <v>3141523.23</v>
      </c>
      <c r="I34" s="74">
        <f t="shared" si="3"/>
        <v>485.71353055079186</v>
      </c>
      <c r="J34" s="54"/>
      <c r="K34" s="1">
        <v>41365</v>
      </c>
      <c r="L34" s="51">
        <v>66</v>
      </c>
      <c r="M34" s="52">
        <v>90819.994999999995</v>
      </c>
      <c r="N34" s="12">
        <v>23</v>
      </c>
      <c r="O34" s="26">
        <f t="shared" si="4"/>
        <v>0.34848484848484851</v>
      </c>
      <c r="P34" s="50">
        <v>22</v>
      </c>
      <c r="Q34" s="52">
        <v>4476.53</v>
      </c>
      <c r="R34" s="53">
        <v>2011205.43</v>
      </c>
      <c r="S34" s="6">
        <f t="shared" si="5"/>
        <v>449.27777318592751</v>
      </c>
    </row>
    <row r="35" spans="1:19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3">
        <v>6025369.9500000002</v>
      </c>
      <c r="I35" s="74">
        <f t="shared" si="3"/>
        <v>358.27380010917022</v>
      </c>
      <c r="J35" s="54"/>
      <c r="K35" s="1">
        <v>41395</v>
      </c>
      <c r="L35" s="51">
        <v>35</v>
      </c>
      <c r="M35" s="52">
        <v>33304.413</v>
      </c>
      <c r="N35" s="12">
        <v>15</v>
      </c>
      <c r="O35" s="26">
        <f t="shared" si="4"/>
        <v>0.42857142857142855</v>
      </c>
      <c r="P35" s="50">
        <v>15</v>
      </c>
      <c r="Q35" s="52">
        <v>1246.7929999999999</v>
      </c>
      <c r="R35" s="53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3">
        <v>890923.62</v>
      </c>
      <c r="I36" s="74">
        <f t="shared" si="3"/>
        <v>272.64672696419638</v>
      </c>
      <c r="J36" s="54"/>
      <c r="K36" s="1">
        <v>41426</v>
      </c>
      <c r="L36" s="51">
        <v>79</v>
      </c>
      <c r="M36" s="52">
        <v>53637.750999999997</v>
      </c>
      <c r="N36" s="12">
        <v>31</v>
      </c>
      <c r="O36" s="26">
        <f t="shared" si="4"/>
        <v>0.39240506329113922</v>
      </c>
      <c r="P36" s="50">
        <v>32</v>
      </c>
      <c r="Q36" s="52">
        <v>4350.0010000000002</v>
      </c>
      <c r="R36" s="53">
        <v>2626342.27</v>
      </c>
      <c r="S36" s="6">
        <f t="shared" si="5"/>
        <v>603.75670488351614</v>
      </c>
    </row>
    <row r="37" spans="1:19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3">
        <v>1590293.21</v>
      </c>
      <c r="I37" s="74">
        <f t="shared" si="3"/>
        <v>323.75531094934018</v>
      </c>
      <c r="J37" s="54"/>
      <c r="K37" s="1">
        <v>41456</v>
      </c>
      <c r="L37" s="51">
        <v>82</v>
      </c>
      <c r="M37" s="52">
        <v>133854.75399999999</v>
      </c>
      <c r="N37" s="12">
        <v>15</v>
      </c>
      <c r="O37" s="26">
        <f t="shared" si="4"/>
        <v>0.18292682926829268</v>
      </c>
      <c r="P37" s="50">
        <v>14</v>
      </c>
      <c r="Q37" s="52">
        <v>1785.3989999999999</v>
      </c>
      <c r="R37" s="53">
        <v>700580.55</v>
      </c>
      <c r="S37" s="6">
        <f t="shared" si="5"/>
        <v>392.39438915334898</v>
      </c>
    </row>
    <row r="38" spans="1:19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3">
        <v>4274006.8099999996</v>
      </c>
      <c r="I38" s="74">
        <f t="shared" si="3"/>
        <v>363.15031204197373</v>
      </c>
      <c r="J38" s="54"/>
      <c r="K38" s="1">
        <v>41487</v>
      </c>
      <c r="L38" s="51">
        <v>58</v>
      </c>
      <c r="M38" s="52">
        <v>53844.112000000001</v>
      </c>
      <c r="N38" s="12">
        <v>18</v>
      </c>
      <c r="O38" s="26">
        <f t="shared" si="4"/>
        <v>0.31034482758620691</v>
      </c>
      <c r="P38" s="50">
        <v>19</v>
      </c>
      <c r="Q38" s="52">
        <v>2484.8319999999999</v>
      </c>
      <c r="R38" s="53">
        <v>1124182.04</v>
      </c>
      <c r="S38" s="6">
        <f t="shared" si="5"/>
        <v>452.41772482002813</v>
      </c>
    </row>
    <row r="39" spans="1:19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3">
        <v>2004961.5</v>
      </c>
      <c r="I39" s="74">
        <f t="shared" si="3"/>
        <v>398.62130050459865</v>
      </c>
      <c r="J39" s="54"/>
      <c r="K39" s="1">
        <v>41518</v>
      </c>
      <c r="L39" s="51">
        <v>51</v>
      </c>
      <c r="M39" s="52">
        <v>64044.93</v>
      </c>
      <c r="N39" s="12">
        <v>28</v>
      </c>
      <c r="O39" s="26">
        <f t="shared" si="4"/>
        <v>0.5490196078431373</v>
      </c>
      <c r="P39" s="50">
        <v>28</v>
      </c>
      <c r="Q39" s="52">
        <v>6825.8</v>
      </c>
      <c r="R39" s="53">
        <v>2715392.5</v>
      </c>
      <c r="S39" s="6">
        <f t="shared" si="5"/>
        <v>397.81307685546017</v>
      </c>
    </row>
    <row r="40" spans="1:19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6">D40/B40</f>
        <v>0.52830188679245282</v>
      </c>
      <c r="F40" s="50">
        <v>28</v>
      </c>
      <c r="G40" s="52">
        <v>4383.7</v>
      </c>
      <c r="H40" s="73">
        <v>1846724.83</v>
      </c>
      <c r="I40" s="74">
        <f t="shared" si="3"/>
        <v>421.27080548395196</v>
      </c>
      <c r="J40" s="54"/>
      <c r="K40" s="1">
        <v>41548</v>
      </c>
      <c r="L40" s="51">
        <v>45</v>
      </c>
      <c r="M40" s="52">
        <v>61725.13</v>
      </c>
      <c r="N40" s="12">
        <v>21</v>
      </c>
      <c r="O40" s="26">
        <f t="shared" si="4"/>
        <v>0.46666666666666667</v>
      </c>
      <c r="P40" s="50">
        <v>24</v>
      </c>
      <c r="Q40" s="52">
        <v>15360.535</v>
      </c>
      <c r="R40" s="53">
        <v>4021116.7</v>
      </c>
      <c r="S40" s="6">
        <f t="shared" si="5"/>
        <v>261.78233375334912</v>
      </c>
    </row>
    <row r="41" spans="1:19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6"/>
        <v>0.46236559139784944</v>
      </c>
      <c r="F41" s="50">
        <v>38</v>
      </c>
      <c r="G41" s="52">
        <v>16457.63</v>
      </c>
      <c r="H41" s="73">
        <v>5058312.37</v>
      </c>
      <c r="I41" s="74">
        <f t="shared" si="3"/>
        <v>307.35363293499734</v>
      </c>
      <c r="J41" s="54"/>
      <c r="K41" s="1">
        <v>41579</v>
      </c>
      <c r="L41" s="51">
        <v>103</v>
      </c>
      <c r="M41" s="52">
        <v>132116.56899999999</v>
      </c>
      <c r="N41" s="12">
        <v>19</v>
      </c>
      <c r="O41" s="26">
        <f t="shared" si="4"/>
        <v>0.18446601941747573</v>
      </c>
      <c r="P41" s="50">
        <v>22</v>
      </c>
      <c r="Q41" s="52">
        <v>6895.3890000000001</v>
      </c>
      <c r="R41" s="53">
        <v>2690297.58</v>
      </c>
      <c r="S41" s="6">
        <f t="shared" si="5"/>
        <v>390.15892794445682</v>
      </c>
    </row>
    <row r="42" spans="1:19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6"/>
        <v>0.51388888888888884</v>
      </c>
      <c r="F42" s="50">
        <v>42</v>
      </c>
      <c r="G42" s="52">
        <v>4490.0559999999996</v>
      </c>
      <c r="H42" s="73">
        <v>2214236.41</v>
      </c>
      <c r="I42" s="74">
        <f t="shared" si="3"/>
        <v>493.14227038593737</v>
      </c>
      <c r="J42" s="54"/>
      <c r="K42" s="1">
        <v>41609</v>
      </c>
      <c r="L42" s="51">
        <v>49</v>
      </c>
      <c r="M42" s="52">
        <v>15434.72</v>
      </c>
      <c r="N42" s="12">
        <v>26</v>
      </c>
      <c r="O42" s="26">
        <f t="shared" si="4"/>
        <v>0.53061224489795922</v>
      </c>
      <c r="P42" s="50">
        <v>26</v>
      </c>
      <c r="Q42" s="52">
        <v>2624.17</v>
      </c>
      <c r="R42" s="53">
        <v>770570.92</v>
      </c>
      <c r="S42" s="6">
        <f t="shared" si="5"/>
        <v>293.64367399977897</v>
      </c>
    </row>
    <row r="43" spans="1:19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6"/>
        <v>0.52272727272727271</v>
      </c>
      <c r="F43" s="50">
        <v>22</v>
      </c>
      <c r="G43" s="52">
        <v>8504.4390000000003</v>
      </c>
      <c r="H43" s="73">
        <v>4569069.37</v>
      </c>
      <c r="I43" s="74">
        <f t="shared" si="3"/>
        <v>537.25699837461354</v>
      </c>
      <c r="K43" s="1">
        <v>41640</v>
      </c>
      <c r="L43" s="51">
        <v>58</v>
      </c>
      <c r="M43" s="52">
        <v>76542.25</v>
      </c>
      <c r="N43" s="12">
        <v>20</v>
      </c>
      <c r="O43" s="26">
        <f t="shared" si="4"/>
        <v>0.34482758620689657</v>
      </c>
      <c r="P43" s="50">
        <v>21</v>
      </c>
      <c r="Q43" s="52">
        <v>2332.27</v>
      </c>
      <c r="R43" s="53">
        <v>816900.26</v>
      </c>
      <c r="S43" s="6">
        <f t="shared" si="5"/>
        <v>350.25972979114766</v>
      </c>
    </row>
    <row r="44" spans="1:19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6"/>
        <v>0.5901639344262295</v>
      </c>
      <c r="F44" s="50">
        <v>39</v>
      </c>
      <c r="G44" s="52">
        <v>10701.885</v>
      </c>
      <c r="H44" s="73">
        <v>11078923.369999999</v>
      </c>
      <c r="I44" s="74">
        <f>H44/G44</f>
        <v>1035.2310242541382</v>
      </c>
      <c r="K44" s="1">
        <v>41671</v>
      </c>
      <c r="L44" s="51">
        <v>44</v>
      </c>
      <c r="M44" s="52">
        <v>63234.474999999999</v>
      </c>
      <c r="N44" s="12">
        <v>17</v>
      </c>
      <c r="O44" s="26">
        <f t="shared" si="4"/>
        <v>0.38636363636363635</v>
      </c>
      <c r="P44" s="50">
        <v>20</v>
      </c>
      <c r="Q44" s="52">
        <v>3010.5450000000001</v>
      </c>
      <c r="R44" s="53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3">
        <v>2567201.33</v>
      </c>
      <c r="I45" s="74">
        <f>H45/G45</f>
        <v>428.13125938600422</v>
      </c>
      <c r="K45" s="1">
        <v>41699</v>
      </c>
      <c r="L45" s="51">
        <v>40</v>
      </c>
      <c r="M45" s="52">
        <v>57073.247000000003</v>
      </c>
      <c r="N45" s="12">
        <v>13</v>
      </c>
      <c r="O45" s="26">
        <f t="shared" si="4"/>
        <v>0.32500000000000001</v>
      </c>
      <c r="P45" s="50">
        <v>9</v>
      </c>
      <c r="Q45" s="52">
        <v>2513.4169999999999</v>
      </c>
      <c r="R45" s="53">
        <v>769753.95</v>
      </c>
      <c r="S45" s="6">
        <f t="shared" si="5"/>
        <v>306.25795480813571</v>
      </c>
    </row>
    <row r="46" spans="1:1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3">
        <v>3250525.86</v>
      </c>
      <c r="I46" s="74">
        <f>H46/G46</f>
        <v>322.24518594008993</v>
      </c>
      <c r="K46" s="1">
        <v>41730</v>
      </c>
      <c r="L46" s="51">
        <v>44</v>
      </c>
      <c r="M46" s="52">
        <v>29698.25</v>
      </c>
      <c r="N46" s="12">
        <v>33</v>
      </c>
      <c r="O46" s="26">
        <f t="shared" si="4"/>
        <v>0.75</v>
      </c>
      <c r="P46" s="50">
        <v>32</v>
      </c>
      <c r="Q46" s="52">
        <v>3851.83</v>
      </c>
      <c r="R46" s="53">
        <v>1871963.56</v>
      </c>
      <c r="S46" s="6">
        <f t="shared" si="5"/>
        <v>485.9932966927409</v>
      </c>
    </row>
    <row r="47" spans="1:1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3">
        <v>4844311.6399999997</v>
      </c>
      <c r="I47" s="74">
        <f>H47/G47</f>
        <v>768.47361199020895</v>
      </c>
      <c r="K47" s="1">
        <v>41760</v>
      </c>
      <c r="L47" s="51">
        <v>51</v>
      </c>
      <c r="M47" s="52">
        <v>31101.126</v>
      </c>
      <c r="N47" s="12">
        <v>21</v>
      </c>
      <c r="O47" s="26">
        <f t="shared" si="4"/>
        <v>0.41176470588235292</v>
      </c>
      <c r="P47" s="50">
        <v>12</v>
      </c>
      <c r="Q47" s="52">
        <v>1817.69</v>
      </c>
      <c r="R47" s="53">
        <v>580974.12</v>
      </c>
      <c r="S47" s="6">
        <f t="shared" si="5"/>
        <v>319.62222381154101</v>
      </c>
    </row>
    <row r="48" spans="1:1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3">
        <v>4008594.4</v>
      </c>
      <c r="I48" s="74">
        <f>H48/G48</f>
        <v>495.00259813132124</v>
      </c>
      <c r="K48" s="1">
        <v>41791</v>
      </c>
      <c r="L48" s="51">
        <v>45</v>
      </c>
      <c r="M48" s="52">
        <v>51466.26</v>
      </c>
      <c r="N48" s="12">
        <v>10</v>
      </c>
      <c r="O48" s="26">
        <f t="shared" si="4"/>
        <v>0.22222222222222221</v>
      </c>
      <c r="P48" s="50">
        <v>10</v>
      </c>
      <c r="Q48" s="52">
        <v>3479.1689999999999</v>
      </c>
      <c r="R48" s="53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6"/>
        <v>0.27777777777777779</v>
      </c>
      <c r="F49" s="50">
        <v>27</v>
      </c>
      <c r="G49" s="52">
        <v>8524.27</v>
      </c>
      <c r="H49" s="73">
        <v>2529957.38</v>
      </c>
      <c r="I49" s="74">
        <f t="shared" si="3"/>
        <v>296.79460880521145</v>
      </c>
      <c r="K49" s="1">
        <v>41821</v>
      </c>
      <c r="L49" s="51">
        <v>39</v>
      </c>
      <c r="M49" s="52">
        <v>62867.24</v>
      </c>
      <c r="N49" s="12">
        <v>14</v>
      </c>
      <c r="O49" s="26">
        <f t="shared" si="4"/>
        <v>0.35897435897435898</v>
      </c>
      <c r="P49" s="50">
        <v>15</v>
      </c>
      <c r="Q49" s="52">
        <v>7561.4</v>
      </c>
      <c r="R49" s="53">
        <v>1512670.89</v>
      </c>
      <c r="S49" s="6">
        <f t="shared" si="5"/>
        <v>200.05169545322295</v>
      </c>
    </row>
    <row r="50" spans="1:1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6"/>
        <v>0.3493975903614458</v>
      </c>
      <c r="F50" s="50">
        <v>28</v>
      </c>
      <c r="G50" s="52">
        <v>10786.901</v>
      </c>
      <c r="H50" s="73">
        <v>2892575.29</v>
      </c>
      <c r="I50" s="74">
        <f t="shared" si="3"/>
        <v>268.15628418208343</v>
      </c>
      <c r="K50" s="1">
        <v>41852</v>
      </c>
      <c r="L50" s="51">
        <v>35</v>
      </c>
      <c r="M50" s="52">
        <v>24438.69</v>
      </c>
      <c r="N50" s="12">
        <v>21</v>
      </c>
      <c r="O50" s="26">
        <f t="shared" si="4"/>
        <v>0.6</v>
      </c>
      <c r="P50" s="50">
        <v>27</v>
      </c>
      <c r="Q50" s="52">
        <v>3036.2550000000001</v>
      </c>
      <c r="R50" s="53">
        <v>997895.9</v>
      </c>
      <c r="S50" s="6">
        <f t="shared" si="5"/>
        <v>328.66010924642364</v>
      </c>
    </row>
    <row r="51" spans="1:1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7">D51/B51</f>
        <v>0.31111111111111112</v>
      </c>
      <c r="F51" s="50">
        <v>14</v>
      </c>
      <c r="G51" s="52">
        <v>3083.3</v>
      </c>
      <c r="H51" s="53">
        <v>1936243.01</v>
      </c>
      <c r="I51" s="74">
        <f t="shared" ref="I51:I69" si="8">H51/G51</f>
        <v>627.97749489183661</v>
      </c>
      <c r="K51" s="1">
        <v>41883</v>
      </c>
      <c r="L51" s="51">
        <v>29</v>
      </c>
      <c r="M51" s="52">
        <v>46708.56</v>
      </c>
      <c r="N51" s="12">
        <v>8</v>
      </c>
      <c r="O51" s="26">
        <f t="shared" si="4"/>
        <v>0.27586206896551724</v>
      </c>
      <c r="P51" s="50">
        <v>6</v>
      </c>
      <c r="Q51" s="52">
        <v>1733.42</v>
      </c>
      <c r="R51" s="53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7"/>
        <v>0.34042553191489361</v>
      </c>
      <c r="F52" s="50">
        <v>18</v>
      </c>
      <c r="G52" s="52">
        <v>5381.1890000000003</v>
      </c>
      <c r="H52" s="73">
        <v>6035465.6900000004</v>
      </c>
      <c r="I52" s="74">
        <f t="shared" si="8"/>
        <v>1121.5858967228246</v>
      </c>
      <c r="K52" s="1">
        <v>41913</v>
      </c>
      <c r="L52" s="51">
        <v>13</v>
      </c>
      <c r="M52" s="52">
        <v>12488.72</v>
      </c>
      <c r="N52" s="12">
        <v>11</v>
      </c>
      <c r="O52" s="26">
        <f t="shared" si="4"/>
        <v>0.84615384615384615</v>
      </c>
      <c r="P52" s="50">
        <v>10</v>
      </c>
      <c r="Q52" s="52">
        <v>2962.67</v>
      </c>
      <c r="R52" s="53">
        <v>1196508.22</v>
      </c>
      <c r="S52" s="6">
        <f t="shared" si="5"/>
        <v>403.86145605146709</v>
      </c>
    </row>
    <row r="53" spans="1:1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7"/>
        <v>0.51162790697674421</v>
      </c>
      <c r="F53" s="50">
        <v>19</v>
      </c>
      <c r="G53" s="52">
        <v>3024.4690000000001</v>
      </c>
      <c r="H53" s="73">
        <v>1171854.94</v>
      </c>
      <c r="I53" s="74">
        <f t="shared" si="8"/>
        <v>387.45807611187286</v>
      </c>
      <c r="K53" s="1">
        <v>41944</v>
      </c>
      <c r="L53" s="51">
        <v>7</v>
      </c>
      <c r="M53" s="52">
        <v>5624.23</v>
      </c>
      <c r="N53" s="12">
        <v>4</v>
      </c>
      <c r="O53" s="26">
        <f t="shared" si="4"/>
        <v>0.5714285714285714</v>
      </c>
      <c r="P53" s="50">
        <v>4</v>
      </c>
      <c r="Q53" s="52">
        <v>392.23</v>
      </c>
      <c r="R53" s="53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7"/>
        <v>0.50980392156862742</v>
      </c>
      <c r="F54" s="50">
        <v>24</v>
      </c>
      <c r="G54" s="52">
        <v>9097.2000000000007</v>
      </c>
      <c r="H54" s="73">
        <v>2413328.16</v>
      </c>
      <c r="I54" s="74">
        <f t="shared" si="8"/>
        <v>265.28252209471043</v>
      </c>
      <c r="K54" s="1">
        <v>41974</v>
      </c>
      <c r="L54" s="51">
        <v>22</v>
      </c>
      <c r="M54" s="52">
        <v>12943.715</v>
      </c>
      <c r="N54" s="12">
        <v>10</v>
      </c>
      <c r="O54" s="26">
        <f t="shared" si="4"/>
        <v>0.45454545454545453</v>
      </c>
      <c r="P54" s="50">
        <v>10</v>
      </c>
      <c r="Q54" s="52">
        <v>1169.7149999999999</v>
      </c>
      <c r="R54" s="53">
        <v>634492.9</v>
      </c>
      <c r="S54" s="6">
        <f t="shared" si="5"/>
        <v>542.43375523097518</v>
      </c>
    </row>
    <row r="55" spans="1:1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7"/>
        <v>0.40677966101694918</v>
      </c>
      <c r="F55" s="50">
        <v>19</v>
      </c>
      <c r="G55" s="52">
        <v>5503.9359999999997</v>
      </c>
      <c r="H55" s="73">
        <v>1304223.48</v>
      </c>
      <c r="I55" s="74">
        <f t="shared" si="8"/>
        <v>236.96196322050258</v>
      </c>
      <c r="K55" s="1">
        <v>42005</v>
      </c>
      <c r="L55" s="51">
        <v>94</v>
      </c>
      <c r="M55" s="52">
        <v>114412.42200000001</v>
      </c>
      <c r="N55" s="12">
        <v>28</v>
      </c>
      <c r="O55" s="26">
        <f t="shared" si="4"/>
        <v>0.2978723404255319</v>
      </c>
      <c r="P55" s="50">
        <v>36</v>
      </c>
      <c r="Q55" s="52">
        <v>5451.0619999999999</v>
      </c>
      <c r="R55" s="53">
        <v>2700090.2</v>
      </c>
      <c r="S55" s="6">
        <f t="shared" si="5"/>
        <v>495.33287275030079</v>
      </c>
    </row>
    <row r="56" spans="1:1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7"/>
        <v>0.4642857142857143</v>
      </c>
      <c r="F56" s="50">
        <v>13</v>
      </c>
      <c r="G56" s="52">
        <v>1407.7</v>
      </c>
      <c r="H56" s="73">
        <v>433826.75</v>
      </c>
      <c r="I56" s="74">
        <f t="shared" si="8"/>
        <v>308.18125310790651</v>
      </c>
      <c r="K56" s="1">
        <v>42036</v>
      </c>
      <c r="L56" s="51">
        <v>43</v>
      </c>
      <c r="M56" s="52">
        <v>52221.114999999998</v>
      </c>
      <c r="N56" s="12">
        <v>13</v>
      </c>
      <c r="O56" s="26">
        <f t="shared" si="4"/>
        <v>0.30232558139534882</v>
      </c>
      <c r="P56" s="50">
        <v>11</v>
      </c>
      <c r="Q56" s="52">
        <v>1089.7149999999999</v>
      </c>
      <c r="R56" s="53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7"/>
        <v>0.42608695652173911</v>
      </c>
      <c r="F57" s="50">
        <v>42</v>
      </c>
      <c r="G57" s="52">
        <v>17154.46</v>
      </c>
      <c r="H57" s="73">
        <v>3959010.21</v>
      </c>
      <c r="I57" s="74">
        <f t="shared" si="8"/>
        <v>230.78605855270291</v>
      </c>
      <c r="K57" s="1">
        <v>42064</v>
      </c>
      <c r="L57" s="51">
        <v>23</v>
      </c>
      <c r="M57" s="52">
        <v>22463.84</v>
      </c>
      <c r="N57" s="12">
        <v>11</v>
      </c>
      <c r="O57" s="26">
        <f t="shared" si="4"/>
        <v>0.47826086956521741</v>
      </c>
      <c r="P57" s="50">
        <v>11</v>
      </c>
      <c r="Q57" s="52">
        <v>1108.3</v>
      </c>
      <c r="R57" s="53">
        <v>2202616.44</v>
      </c>
      <c r="S57" s="6">
        <f t="shared" si="5"/>
        <v>1987.3828746729225</v>
      </c>
    </row>
    <row r="58" spans="1:1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3">
        <v>1409967.24</v>
      </c>
      <c r="I58" s="74">
        <f t="shared" si="8"/>
        <v>406.17938220120925</v>
      </c>
      <c r="K58" s="1">
        <v>42095</v>
      </c>
      <c r="L58" s="51">
        <v>4</v>
      </c>
      <c r="M58" s="52">
        <v>2071.66</v>
      </c>
      <c r="N58" s="12">
        <v>3</v>
      </c>
      <c r="O58" s="26">
        <f t="shared" si="4"/>
        <v>0.75</v>
      </c>
      <c r="P58" s="50">
        <v>3</v>
      </c>
      <c r="Q58" s="52">
        <v>102.64</v>
      </c>
      <c r="R58" s="53">
        <v>23810</v>
      </c>
      <c r="S58" s="6">
        <f t="shared" si="5"/>
        <v>231.97583787996882</v>
      </c>
    </row>
    <row r="59" spans="1:1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3">
        <v>2287897.7799999998</v>
      </c>
      <c r="I59" s="74">
        <f t="shared" si="8"/>
        <v>489.35190272926394</v>
      </c>
      <c r="K59" s="1">
        <v>42125</v>
      </c>
      <c r="L59" s="51">
        <v>2</v>
      </c>
      <c r="M59" s="52">
        <v>75.292000000000002</v>
      </c>
      <c r="N59" s="12">
        <v>2</v>
      </c>
      <c r="O59" s="26">
        <f t="shared" ref="O59:O63" si="9">N59/L59</f>
        <v>1</v>
      </c>
      <c r="P59" s="50">
        <v>1</v>
      </c>
      <c r="Q59" s="52">
        <v>36.07</v>
      </c>
      <c r="R59" s="53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3">
        <v>35829909.810000002</v>
      </c>
      <c r="I60" s="74">
        <f t="shared" si="8"/>
        <v>3636.8084727802016</v>
      </c>
      <c r="K60" s="1">
        <v>42156</v>
      </c>
      <c r="L60" s="51">
        <v>35</v>
      </c>
      <c r="M60" s="52">
        <v>4786.67</v>
      </c>
      <c r="N60" s="12">
        <v>8</v>
      </c>
      <c r="O60" s="26">
        <f t="shared" si="9"/>
        <v>0.22857142857142856</v>
      </c>
      <c r="P60" s="50">
        <v>8</v>
      </c>
      <c r="Q60" s="52">
        <v>805.87</v>
      </c>
      <c r="R60" s="53">
        <v>3745369</v>
      </c>
      <c r="S60" s="6">
        <f t="shared" si="10"/>
        <v>4647.6094159107552</v>
      </c>
    </row>
    <row r="61" spans="1:1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5">
        <v>48806966.780000001</v>
      </c>
      <c r="I61" s="86">
        <f t="shared" si="8"/>
        <v>7430.1610181399456</v>
      </c>
      <c r="K61" s="1">
        <v>42186</v>
      </c>
      <c r="L61" s="51">
        <v>2</v>
      </c>
      <c r="M61" s="52">
        <v>2071.1799999999998</v>
      </c>
      <c r="N61" s="12">
        <v>2</v>
      </c>
      <c r="O61" s="26">
        <f t="shared" si="9"/>
        <v>1</v>
      </c>
      <c r="P61" s="50">
        <v>2</v>
      </c>
      <c r="Q61" s="52">
        <v>36.020000000000003</v>
      </c>
      <c r="R61" s="53">
        <v>9005</v>
      </c>
      <c r="S61" s="6">
        <f t="shared" si="10"/>
        <v>249.99999999999997</v>
      </c>
    </row>
    <row r="62" spans="1:1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5">
        <v>93831700.030000001</v>
      </c>
      <c r="I62" s="86">
        <f t="shared" si="8"/>
        <v>12624.072354011161</v>
      </c>
      <c r="K62" s="1">
        <v>42217</v>
      </c>
      <c r="L62" s="51">
        <v>25</v>
      </c>
      <c r="M62" s="52">
        <v>1528.5119999999999</v>
      </c>
      <c r="N62" s="12">
        <v>21</v>
      </c>
      <c r="O62" s="26">
        <f t="shared" si="9"/>
        <v>0.84</v>
      </c>
      <c r="P62" s="50">
        <v>21</v>
      </c>
      <c r="Q62" s="52">
        <v>1443.5920000000001</v>
      </c>
      <c r="R62" s="53">
        <v>3084851.37</v>
      </c>
      <c r="S62" s="6">
        <f>R62/Q62</f>
        <v>2136.9274490299199</v>
      </c>
    </row>
    <row r="63" spans="1:1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5">
        <v>0</v>
      </c>
      <c r="I63" s="86"/>
      <c r="K63" s="1">
        <v>42248</v>
      </c>
      <c r="L63" s="51">
        <v>36</v>
      </c>
      <c r="M63" s="52">
        <v>54402.961000000003</v>
      </c>
      <c r="N63" s="12">
        <v>10</v>
      </c>
      <c r="O63" s="26">
        <f t="shared" si="9"/>
        <v>0.27777777777777779</v>
      </c>
      <c r="P63" s="50">
        <v>10</v>
      </c>
      <c r="Q63" s="52">
        <v>1598.3219999999999</v>
      </c>
      <c r="R63" s="53">
        <v>476400.04</v>
      </c>
      <c r="S63" s="6">
        <f>R63/Q63</f>
        <v>298.06261817080662</v>
      </c>
    </row>
    <row r="64" spans="1:1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11">D64/B64</f>
        <v>0.38692098092643051</v>
      </c>
      <c r="F64" s="50">
        <v>128</v>
      </c>
      <c r="G64" s="52">
        <v>32685.321</v>
      </c>
      <c r="H64" s="85">
        <v>43559940.380000003</v>
      </c>
      <c r="I64" s="86">
        <f t="shared" si="8"/>
        <v>1332.7065192353473</v>
      </c>
      <c r="K64" s="1">
        <v>42278</v>
      </c>
      <c r="L64" s="51">
        <v>36</v>
      </c>
      <c r="M64" s="52">
        <v>40385.69</v>
      </c>
      <c r="N64" s="12">
        <v>6</v>
      </c>
      <c r="O64" s="26">
        <v>0.16666666666666666</v>
      </c>
      <c r="P64" s="50">
        <v>6</v>
      </c>
      <c r="Q64" s="52">
        <v>387.03500000000003</v>
      </c>
      <c r="R64" s="53">
        <v>96492.38</v>
      </c>
      <c r="S64" s="6">
        <v>249.31176766959061</v>
      </c>
    </row>
    <row r="65" spans="1:1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11"/>
        <v>0.34193548387096773</v>
      </c>
      <c r="F65" s="50">
        <v>41</v>
      </c>
      <c r="G65" s="52">
        <v>8925.3739999999998</v>
      </c>
      <c r="H65" s="85">
        <v>3757649.9199999999</v>
      </c>
      <c r="I65" s="86">
        <f t="shared" si="8"/>
        <v>421.00755889893242</v>
      </c>
      <c r="K65" s="1">
        <v>42309</v>
      </c>
      <c r="L65" s="51">
        <v>10</v>
      </c>
      <c r="M65" s="52">
        <v>12834.07</v>
      </c>
      <c r="N65" s="12">
        <v>4</v>
      </c>
      <c r="O65" s="26">
        <v>0.4</v>
      </c>
      <c r="P65" s="50">
        <v>4</v>
      </c>
      <c r="Q65" s="52">
        <v>126.17</v>
      </c>
      <c r="R65" s="53">
        <v>22165.52</v>
      </c>
      <c r="S65" s="6">
        <v>175.67979709915193</v>
      </c>
    </row>
    <row r="66" spans="1:1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11"/>
        <v>0.352112676056338</v>
      </c>
      <c r="F66" s="50">
        <v>29</v>
      </c>
      <c r="G66" s="52">
        <v>4268.826</v>
      </c>
      <c r="H66" s="85">
        <v>1501254.23</v>
      </c>
      <c r="I66" s="86">
        <f t="shared" si="8"/>
        <v>351.67847787658712</v>
      </c>
      <c r="K66" s="1">
        <v>42339</v>
      </c>
      <c r="L66" s="51">
        <v>56</v>
      </c>
      <c r="M66" s="52">
        <v>82769.66</v>
      </c>
      <c r="N66" s="12">
        <v>6</v>
      </c>
      <c r="O66" s="26">
        <v>0.10714285714285714</v>
      </c>
      <c r="P66" s="50">
        <v>7</v>
      </c>
      <c r="Q66" s="52">
        <v>1485.43</v>
      </c>
      <c r="R66" s="53">
        <v>482109.5</v>
      </c>
      <c r="S66" s="6">
        <v>324.55888193990967</v>
      </c>
    </row>
    <row r="67" spans="1:1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11"/>
        <v>0.31168831168831168</v>
      </c>
      <c r="F67" s="50">
        <v>18</v>
      </c>
      <c r="G67" s="52">
        <v>3594.67</v>
      </c>
      <c r="H67" s="85">
        <v>880837.75</v>
      </c>
      <c r="I67" s="86">
        <f t="shared" si="8"/>
        <v>245.03994803417282</v>
      </c>
      <c r="K67" s="1">
        <v>42370</v>
      </c>
      <c r="L67" s="51">
        <v>13</v>
      </c>
      <c r="M67" s="52">
        <v>3189.5309999999999</v>
      </c>
      <c r="N67" s="12">
        <v>8</v>
      </c>
      <c r="O67" s="26">
        <v>0.61538461538461542</v>
      </c>
      <c r="P67" s="50">
        <v>8</v>
      </c>
      <c r="Q67" s="52">
        <v>867.77700000000004</v>
      </c>
      <c r="R67" s="53">
        <v>307629.73</v>
      </c>
      <c r="S67" s="6">
        <v>354.50320762131281</v>
      </c>
    </row>
    <row r="68" spans="1:1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11"/>
        <v>0.8571428571428571</v>
      </c>
      <c r="F68" s="50">
        <v>16</v>
      </c>
      <c r="G68" s="52">
        <v>1612.75</v>
      </c>
      <c r="H68" s="85">
        <v>604287.81999999995</v>
      </c>
      <c r="I68" s="86">
        <f t="shared" si="8"/>
        <v>374.6940443342117</v>
      </c>
    </row>
    <row r="69" spans="1:1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11"/>
        <v>0.13333333333333333</v>
      </c>
      <c r="F69" s="50">
        <v>6</v>
      </c>
      <c r="G69" s="52">
        <v>2681.87</v>
      </c>
      <c r="H69" s="85">
        <v>1356772.99</v>
      </c>
      <c r="I69" s="86">
        <f t="shared" si="8"/>
        <v>505.90557707868021</v>
      </c>
    </row>
    <row r="70" spans="1:1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11"/>
        <v>0.3125</v>
      </c>
      <c r="F70" s="50">
        <v>9</v>
      </c>
      <c r="G70" s="52">
        <v>760.07</v>
      </c>
      <c r="H70" s="85">
        <v>773943.34</v>
      </c>
      <c r="I70" s="86">
        <v>1018.2527135658556</v>
      </c>
    </row>
    <row r="71" spans="1:1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11"/>
        <v>0.45161290322580644</v>
      </c>
      <c r="F71" s="50">
        <v>30</v>
      </c>
      <c r="G71" s="52">
        <v>11306.49</v>
      </c>
      <c r="H71" s="85">
        <v>3758375.82</v>
      </c>
      <c r="I71" s="86">
        <v>332.40871570222055</v>
      </c>
    </row>
    <row r="72" spans="1:1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11"/>
        <v>1</v>
      </c>
      <c r="F72" s="50">
        <v>11</v>
      </c>
      <c r="G72" s="52">
        <v>477.50200000000001</v>
      </c>
      <c r="H72" s="85">
        <v>1441487.29</v>
      </c>
      <c r="I72" s="86">
        <v>3018.8089055124378</v>
      </c>
    </row>
    <row r="73" spans="1:1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11"/>
        <v>0.51020408163265307</v>
      </c>
      <c r="F73" s="50">
        <v>25</v>
      </c>
      <c r="G73" s="52">
        <v>5308.0010000000002</v>
      </c>
      <c r="H73" s="85">
        <v>3236428.98</v>
      </c>
      <c r="I73" s="86">
        <v>609.72652039816865</v>
      </c>
    </row>
    <row r="74" spans="1:1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5">
        <v>7324454.3799999999</v>
      </c>
      <c r="I74" s="86">
        <v>2793.6387939277597</v>
      </c>
    </row>
    <row r="75" spans="1:1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5">
        <v>29932</v>
      </c>
      <c r="I75" s="86">
        <v>635.6068971375181</v>
      </c>
    </row>
    <row r="76" spans="1:1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5">
        <v>12131040.07</v>
      </c>
      <c r="I76" s="86">
        <v>7559.4955886989937</v>
      </c>
    </row>
    <row r="77" spans="1:1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5">
        <v>2654065.89</v>
      </c>
      <c r="I77" s="86">
        <f>H77/G77</f>
        <v>1920.4167577165697</v>
      </c>
    </row>
    <row r="78" spans="1:1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5">
        <v>9445466.5500000007</v>
      </c>
      <c r="I78" s="86">
        <f>H78/G78</f>
        <v>1178.2784524285933</v>
      </c>
    </row>
    <row r="79" spans="1:19" x14ac:dyDescent="0.2">
      <c r="A79" s="1">
        <v>40179</v>
      </c>
      <c r="B79" s="51">
        <v>53</v>
      </c>
      <c r="C79" s="52">
        <v>38771.489000000001</v>
      </c>
      <c r="D79" s="12">
        <v>32</v>
      </c>
      <c r="E79" s="26">
        <f t="shared" ref="E79:E114" si="12">D79/B79</f>
        <v>0.60377358490566035</v>
      </c>
      <c r="F79" s="50">
        <v>31</v>
      </c>
      <c r="G79" s="52">
        <v>8109.4589999999998</v>
      </c>
      <c r="H79" s="53">
        <v>4099665.49</v>
      </c>
      <c r="I79" s="6">
        <f t="shared" ref="I79:I114" si="13">H79/G79</f>
        <v>505.54118221696422</v>
      </c>
    </row>
    <row r="80" spans="1:19" x14ac:dyDescent="0.2">
      <c r="A80" s="1">
        <v>40210</v>
      </c>
      <c r="B80" s="51">
        <v>20</v>
      </c>
      <c r="C80" s="52">
        <v>6217.2610000000004</v>
      </c>
      <c r="D80" s="12">
        <v>13</v>
      </c>
      <c r="E80" s="26">
        <f t="shared" si="12"/>
        <v>0.65</v>
      </c>
      <c r="F80" s="50">
        <v>13</v>
      </c>
      <c r="G80" s="52">
        <v>1704.241</v>
      </c>
      <c r="H80" s="53">
        <v>6303884.9800000004</v>
      </c>
      <c r="I80" s="6">
        <f t="shared" si="13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15</v>
      </c>
      <c r="E81" s="26">
        <f t="shared" si="12"/>
        <v>0.65217391304347827</v>
      </c>
      <c r="F81" s="50">
        <v>16</v>
      </c>
      <c r="G81" s="52">
        <v>2570.538</v>
      </c>
      <c r="H81" s="53">
        <v>4826740.5599999996</v>
      </c>
      <c r="I81" s="6">
        <f t="shared" si="13"/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51</v>
      </c>
      <c r="E82" s="26">
        <f t="shared" si="12"/>
        <v>0.80952380952380953</v>
      </c>
      <c r="F82" s="50">
        <v>48</v>
      </c>
      <c r="G82" s="52">
        <v>2614.4209999999998</v>
      </c>
      <c r="H82" s="53">
        <v>3471860.47</v>
      </c>
      <c r="I82" s="6">
        <f t="shared" si="13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16</v>
      </c>
      <c r="E83" s="26">
        <f t="shared" si="12"/>
        <v>0.25396825396825395</v>
      </c>
      <c r="F83" s="50">
        <v>17</v>
      </c>
      <c r="G83" s="52">
        <v>4380.8739999999998</v>
      </c>
      <c r="H83" s="53">
        <v>1820157.4</v>
      </c>
      <c r="I83" s="6">
        <f t="shared" si="13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19</v>
      </c>
      <c r="E84" s="26">
        <f t="shared" si="12"/>
        <v>0.39583333333333331</v>
      </c>
      <c r="F84" s="50">
        <v>20</v>
      </c>
      <c r="G84" s="52">
        <v>2353.46</v>
      </c>
      <c r="H84" s="53">
        <v>6072056.3899999997</v>
      </c>
      <c r="I84" s="6">
        <f t="shared" si="13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25</v>
      </c>
      <c r="E85" s="26">
        <f t="shared" si="12"/>
        <v>0.86206896551724133</v>
      </c>
      <c r="F85" s="50">
        <v>25</v>
      </c>
      <c r="G85" s="52">
        <v>1380.71</v>
      </c>
      <c r="H85" s="53">
        <v>4596455.32</v>
      </c>
      <c r="I85" s="6">
        <f t="shared" si="13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12"/>
        <v>0.64102564102564108</v>
      </c>
      <c r="F86" s="50">
        <v>26</v>
      </c>
      <c r="G86" s="52">
        <v>6898.42</v>
      </c>
      <c r="H86" s="53">
        <v>3716759.96</v>
      </c>
      <c r="I86" s="6">
        <f t="shared" si="13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12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13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12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13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12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13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12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13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12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13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12"/>
        <v>0.58823529411764708</v>
      </c>
      <c r="F92" s="50">
        <v>11</v>
      </c>
      <c r="G92" s="52">
        <v>844</v>
      </c>
      <c r="H92" s="53">
        <v>604518.9</v>
      </c>
      <c r="I92" s="6">
        <f t="shared" si="13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12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13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12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13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12"/>
        <v>0.68</v>
      </c>
      <c r="F95" s="50">
        <v>17</v>
      </c>
      <c r="G95" s="52">
        <v>9996.8700000000008</v>
      </c>
      <c r="H95" s="53">
        <v>2774369.98</v>
      </c>
      <c r="I95" s="6">
        <f t="shared" si="13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12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13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12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13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12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13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12"/>
        <v>0.71698113207547165</v>
      </c>
      <c r="F99" s="50">
        <v>38</v>
      </c>
      <c r="G99" s="52">
        <v>11410.09</v>
      </c>
      <c r="H99" s="53">
        <v>2978732.25</v>
      </c>
      <c r="I99" s="6">
        <f t="shared" si="13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12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13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12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13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12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13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12"/>
        <v>0.46</v>
      </c>
      <c r="F103" s="50">
        <v>24</v>
      </c>
      <c r="G103" s="52">
        <v>5717.66</v>
      </c>
      <c r="H103" s="53">
        <v>2034845.28</v>
      </c>
      <c r="I103" s="6">
        <f t="shared" si="13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12"/>
        <v>0.58139534883720934</v>
      </c>
      <c r="F104" s="50">
        <v>36</v>
      </c>
      <c r="G104" s="52">
        <v>7371.52</v>
      </c>
      <c r="H104" s="53">
        <v>3360494.79</v>
      </c>
      <c r="I104" s="6">
        <f t="shared" si="13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12"/>
        <v>0.44444444444444442</v>
      </c>
      <c r="F105" s="50">
        <v>27</v>
      </c>
      <c r="G105" s="52">
        <v>3501.42</v>
      </c>
      <c r="H105" s="53">
        <v>1015037.74</v>
      </c>
      <c r="I105" s="6">
        <f t="shared" si="13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12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13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12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13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12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13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12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13"/>
        <v>324.53845086379829</v>
      </c>
    </row>
    <row r="110" spans="1:9" x14ac:dyDescent="0.2">
      <c r="A110" s="1">
        <v>41122</v>
      </c>
      <c r="B110" s="51">
        <v>114</v>
      </c>
      <c r="C110" s="52">
        <v>146458.31700000001</v>
      </c>
      <c r="D110" s="12">
        <v>50</v>
      </c>
      <c r="E110" s="26">
        <f t="shared" si="12"/>
        <v>0.43859649122807015</v>
      </c>
      <c r="F110" s="50">
        <v>51</v>
      </c>
      <c r="G110" s="52">
        <v>11558.656999999999</v>
      </c>
      <c r="H110" s="53">
        <v>4907849.4400000004</v>
      </c>
      <c r="I110" s="6">
        <f t="shared" si="13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12"/>
        <v>0.7</v>
      </c>
      <c r="F111" s="50">
        <v>4</v>
      </c>
      <c r="G111" s="52">
        <v>656.14700000000005</v>
      </c>
      <c r="H111" s="53">
        <v>337567</v>
      </c>
      <c r="I111" s="6">
        <f t="shared" si="13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12"/>
        <v>0.26</v>
      </c>
      <c r="F112" s="50">
        <v>12</v>
      </c>
      <c r="G112" s="52">
        <v>2989.47</v>
      </c>
      <c r="H112" s="53">
        <v>1360942.6</v>
      </c>
      <c r="I112" s="6">
        <f t="shared" si="13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12"/>
        <v>0.48</v>
      </c>
      <c r="F113" s="50">
        <v>20</v>
      </c>
      <c r="G113" s="52">
        <v>2809.62</v>
      </c>
      <c r="H113" s="53">
        <v>1821788.69</v>
      </c>
      <c r="I113" s="6">
        <f t="shared" si="13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12"/>
        <v>0.42105263157894735</v>
      </c>
      <c r="F114" s="50">
        <v>19</v>
      </c>
      <c r="G114" s="52">
        <v>4067.15</v>
      </c>
      <c r="H114" s="53">
        <v>1963075.5</v>
      </c>
      <c r="I114" s="6">
        <f t="shared" si="13"/>
        <v>482.66611755160244</v>
      </c>
    </row>
    <row r="116" spans="1:9" x14ac:dyDescent="0.2">
      <c r="A116" s="1"/>
      <c r="B116" s="51"/>
      <c r="C116" s="52"/>
      <c r="D116" s="12"/>
      <c r="E116" s="26"/>
      <c r="F116" s="50"/>
      <c r="G116" s="52"/>
      <c r="H116" s="85"/>
      <c r="I116" s="86"/>
    </row>
    <row r="117" spans="1:9" x14ac:dyDescent="0.2">
      <c r="B117" s="51"/>
      <c r="C117" s="52"/>
      <c r="D117" s="12"/>
      <c r="E117" s="26"/>
      <c r="F117" s="50"/>
      <c r="G117" s="52"/>
      <c r="H117" s="73"/>
      <c r="I117" s="74"/>
    </row>
    <row r="118" spans="1:9" x14ac:dyDescent="0.2">
      <c r="A118" s="63" t="s">
        <v>102</v>
      </c>
      <c r="I118" s="23"/>
    </row>
    <row r="119" spans="1:9" x14ac:dyDescent="0.2">
      <c r="A119" s="27" t="s">
        <v>99</v>
      </c>
    </row>
    <row r="120" spans="1:9" x14ac:dyDescent="0.2">
      <c r="A120" s="64" t="s">
        <v>100</v>
      </c>
    </row>
    <row r="121" spans="1:9" x14ac:dyDescent="0.2">
      <c r="A121" s="64" t="s">
        <v>101</v>
      </c>
    </row>
    <row r="122" spans="1:9" x14ac:dyDescent="0.2">
      <c r="A122" s="64" t="s">
        <v>12</v>
      </c>
    </row>
  </sheetData>
  <phoneticPr fontId="4" type="noConversion"/>
  <pageMargins left="0.75" right="0.75" top="0.49" bottom="0.6" header="0.17" footer="0.31"/>
  <pageSetup scale="54" fitToHeight="0" orientation="landscape" horizontalDpi="1200" verticalDpi="1200" r:id="rId1"/>
  <headerFooter alignWithMargins="0">
    <oddFooter>&amp;C20&amp;R&amp;"Arial,Italic"As of January 13, 2016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2016-02-04T22:29:55Z</cp:lastPrinted>
  <dcterms:created xsi:type="dcterms:W3CDTF">2005-12-05T21:32:12Z</dcterms:created>
  <dcterms:modified xsi:type="dcterms:W3CDTF">2016-02-04T22:47:31Z</dcterms:modified>
</cp:coreProperties>
</file>