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705" yWindow="-15" windowWidth="12495" windowHeight="12990" firstSheet="16" activeTab="19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Table'!$A$1:$G$50</definedName>
    <definedName name="_xlnm.Print_Area" localSheetId="3">'Historical Oil Production'!$A$1:$B$48</definedName>
    <definedName name="_xlnm.Print_Area" localSheetId="15">'Lease Sale Table'!$A$1:$S$122</definedName>
    <definedName name="_xlnm.Print_Area" localSheetId="20">'Lease Sale Table 2'!$A$1:$I$165</definedName>
    <definedName name="_xlnm.Print_Area" localSheetId="17">'Leased Acres Table'!$A$1:$E$87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U41" i="50" l="1"/>
  <c r="U42" i="50"/>
  <c r="U43" i="50"/>
  <c r="U44" i="50"/>
  <c r="S79" i="35" l="1"/>
  <c r="O79" i="35"/>
  <c r="S78" i="35"/>
  <c r="O78" i="35"/>
  <c r="S77" i="35"/>
  <c r="O77" i="35"/>
  <c r="B39" i="58" l="1"/>
  <c r="B39" i="57"/>
  <c r="D41" i="37" l="1"/>
  <c r="C41" i="37"/>
  <c r="E41" i="37"/>
  <c r="B41" i="37"/>
  <c r="I163" i="9"/>
  <c r="I162" i="9"/>
  <c r="I161" i="9"/>
  <c r="E163" i="9"/>
  <c r="E162" i="9"/>
  <c r="E161" i="9"/>
  <c r="S76" i="35" l="1"/>
  <c r="O76" i="35"/>
  <c r="S75" i="35"/>
  <c r="O75" i="35"/>
  <c r="S74" i="35"/>
  <c r="O74" i="35"/>
  <c r="B38" i="58" l="1"/>
  <c r="B37" i="58"/>
  <c r="B36" i="58"/>
  <c r="B35" i="58"/>
  <c r="B38" i="57"/>
  <c r="B37" i="57"/>
  <c r="B36" i="57"/>
  <c r="B35" i="57"/>
  <c r="I160" i="9" l="1"/>
  <c r="I159" i="9" l="1"/>
  <c r="I158" i="9"/>
  <c r="E160" i="9"/>
  <c r="E159" i="9"/>
  <c r="E158" i="9"/>
  <c r="S73" i="35" l="1"/>
  <c r="O73" i="35"/>
  <c r="S72" i="35"/>
  <c r="O72" i="35"/>
  <c r="S71" i="35"/>
  <c r="O71" i="35"/>
  <c r="I157" i="9" l="1"/>
  <c r="I156" i="9"/>
  <c r="I155" i="9"/>
  <c r="E157" i="9"/>
  <c r="E156" i="9"/>
  <c r="E155" i="9"/>
  <c r="F41" i="37" l="1"/>
  <c r="G41" i="37" s="1"/>
  <c r="S70" i="35"/>
  <c r="O70" i="35"/>
  <c r="S69" i="35"/>
  <c r="O69" i="35"/>
  <c r="S68" i="35"/>
  <c r="O68" i="35"/>
  <c r="I154" i="9" l="1"/>
  <c r="I153" i="9"/>
  <c r="I152" i="9"/>
  <c r="E154" i="9"/>
  <c r="E153" i="9"/>
  <c r="E152" i="9"/>
  <c r="Z381" i="1"/>
  <c r="G506" i="1"/>
  <c r="Z364" i="1"/>
  <c r="Z221" i="1"/>
  <c r="Z204" i="1"/>
  <c r="Z59" i="1"/>
  <c r="Z42" i="1"/>
  <c r="E151" i="9" l="1"/>
  <c r="E150" i="9"/>
  <c r="E149" i="9"/>
  <c r="E148" i="9"/>
  <c r="I151" i="9"/>
  <c r="I150" i="9"/>
  <c r="I149" i="9"/>
  <c r="I148" i="9"/>
  <c r="S63" i="35" l="1"/>
  <c r="O63" i="35"/>
  <c r="S62" i="35"/>
  <c r="O62" i="35"/>
  <c r="S61" i="35"/>
  <c r="O61" i="35"/>
  <c r="F40" i="37" l="1"/>
  <c r="G40" i="37" s="1"/>
  <c r="I147" i="9" l="1"/>
  <c r="I146" i="9"/>
  <c r="I145" i="9"/>
  <c r="E147" i="9"/>
  <c r="E146" i="9"/>
  <c r="E145" i="9"/>
  <c r="D506" i="1" l="1"/>
  <c r="G186" i="1"/>
  <c r="Z41" i="1"/>
  <c r="S60" i="35" l="1"/>
  <c r="O60" i="35"/>
  <c r="S59" i="35"/>
  <c r="O59" i="35"/>
  <c r="S58" i="35"/>
  <c r="O58" i="35"/>
  <c r="I144" i="9" l="1"/>
  <c r="I143" i="9"/>
  <c r="I142" i="9"/>
  <c r="E144" i="9"/>
  <c r="E143" i="9"/>
  <c r="E142" i="9"/>
  <c r="Z380" i="1" l="1"/>
  <c r="Z363" i="1"/>
  <c r="Z220" i="1"/>
  <c r="Z203" i="1"/>
  <c r="D346" i="1"/>
  <c r="Z58" i="1"/>
  <c r="S57" i="35" l="1"/>
  <c r="O57" i="35"/>
  <c r="S56" i="35"/>
  <c r="O56" i="35"/>
  <c r="S55" i="35"/>
  <c r="O55" i="35"/>
  <c r="S54" i="35"/>
  <c r="O54" i="35"/>
  <c r="S53" i="35"/>
  <c r="O53" i="35"/>
  <c r="S52" i="35"/>
  <c r="O52" i="35"/>
  <c r="S51" i="35"/>
  <c r="O51" i="35"/>
  <c r="S50" i="35"/>
  <c r="O50" i="35"/>
  <c r="S49" i="35"/>
  <c r="O49" i="35"/>
  <c r="S48" i="35"/>
  <c r="O48" i="35"/>
  <c r="S47" i="35"/>
  <c r="O47" i="35"/>
  <c r="S46" i="35"/>
  <c r="O46" i="35"/>
  <c r="S45" i="35"/>
  <c r="O45" i="35"/>
  <c r="S44" i="35"/>
  <c r="O44" i="35"/>
  <c r="S43" i="35"/>
  <c r="O43" i="35"/>
  <c r="S42" i="35"/>
  <c r="O42" i="35"/>
  <c r="S41" i="35"/>
  <c r="O41" i="35"/>
  <c r="S40" i="35"/>
  <c r="O40" i="35"/>
  <c r="S39" i="35"/>
  <c r="O39" i="35"/>
  <c r="S38" i="35"/>
  <c r="O38" i="35"/>
  <c r="S37" i="35"/>
  <c r="O37" i="35"/>
  <c r="S36" i="35"/>
  <c r="O36" i="35"/>
  <c r="S35" i="35"/>
  <c r="O35" i="35"/>
  <c r="S34" i="35"/>
  <c r="O34" i="35"/>
  <c r="S33" i="35"/>
  <c r="O33" i="35"/>
  <c r="S32" i="35"/>
  <c r="O32" i="35"/>
  <c r="S31" i="35"/>
  <c r="O31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141" i="9" l="1"/>
  <c r="I140" i="9"/>
  <c r="I139" i="9"/>
  <c r="I138" i="9"/>
  <c r="E141" i="9"/>
  <c r="E140" i="9"/>
  <c r="E139" i="9"/>
  <c r="E138" i="9"/>
  <c r="I137" i="9" l="1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Z379" i="1"/>
  <c r="Z362" i="1"/>
  <c r="Z219" i="1"/>
  <c r="G346" i="1"/>
  <c r="Z202" i="1"/>
  <c r="Z40" i="1"/>
  <c r="Z57" i="1"/>
  <c r="I127" i="9" l="1"/>
  <c r="I126" i="9"/>
  <c r="I125" i="9"/>
  <c r="E127" i="9"/>
  <c r="E126" i="9"/>
  <c r="E125" i="9"/>
  <c r="B34" i="58" l="1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I120" i="9" l="1"/>
  <c r="I119" i="9"/>
  <c r="I118" i="9"/>
  <c r="E120" i="9"/>
  <c r="E119" i="9"/>
  <c r="E118" i="9"/>
  <c r="Z361" i="1"/>
  <c r="Z378" i="1"/>
  <c r="Z218" i="1"/>
  <c r="Z201" i="1"/>
  <c r="Z56" i="1"/>
  <c r="Z39" i="1"/>
  <c r="U39" i="50" l="1"/>
  <c r="U40" i="50"/>
  <c r="I115" i="9" l="1"/>
  <c r="I116" i="9"/>
  <c r="I117" i="9"/>
  <c r="E117" i="9"/>
  <c r="E116" i="9"/>
  <c r="E115" i="9"/>
  <c r="D186" i="1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G36" i="37" l="1"/>
  <c r="I108" i="9"/>
  <c r="I107" i="9"/>
  <c r="I106" i="9"/>
  <c r="E108" i="9"/>
  <c r="E107" i="9"/>
  <c r="E106" i="9"/>
  <c r="Z377" i="1"/>
  <c r="Z360" i="1"/>
  <c r="Z217" i="1"/>
  <c r="Z200" i="1"/>
  <c r="Z55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G35" i="37" l="1"/>
  <c r="F36" i="37"/>
  <c r="I99" i="9"/>
  <c r="I98" i="9"/>
  <c r="I97" i="9"/>
  <c r="E99" i="9"/>
  <c r="E98" i="9"/>
  <c r="E97" i="9"/>
  <c r="I96" i="9" l="1"/>
  <c r="I95" i="9"/>
  <c r="I94" i="9"/>
  <c r="E96" i="9"/>
  <c r="E95" i="9"/>
  <c r="E94" i="9"/>
  <c r="Z376" i="1"/>
  <c r="Z359" i="1"/>
  <c r="Z216" i="1"/>
  <c r="Z199" i="1"/>
  <c r="Z54" i="1"/>
  <c r="Z37" i="1"/>
  <c r="U37" i="50"/>
  <c r="U38" i="50"/>
  <c r="I93" i="9" l="1"/>
  <c r="I92" i="9"/>
  <c r="I91" i="9"/>
  <c r="I90" i="9"/>
  <c r="E93" i="9"/>
  <c r="E92" i="9"/>
  <c r="E91" i="9"/>
  <c r="E90" i="9"/>
  <c r="F35" i="37" l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3" i="1"/>
  <c r="Z36" i="1"/>
  <c r="Z375" i="1"/>
  <c r="Z358" i="1"/>
  <c r="Z215" i="1"/>
  <c r="Z198" i="1"/>
  <c r="B19" i="1"/>
  <c r="C19" i="1"/>
  <c r="D19" i="1"/>
  <c r="Z30" i="1"/>
  <c r="Z31" i="1"/>
  <c r="Z32" i="1"/>
  <c r="Z33" i="1"/>
  <c r="Z34" i="1"/>
  <c r="Z35" i="1"/>
  <c r="Z47" i="1"/>
  <c r="Z48" i="1"/>
  <c r="Z49" i="1"/>
  <c r="Z50" i="1"/>
  <c r="Z51" i="1"/>
  <c r="Z52" i="1"/>
  <c r="Z192" i="1"/>
  <c r="Z193" i="1"/>
  <c r="Z194" i="1"/>
  <c r="Z195" i="1"/>
  <c r="Z196" i="1"/>
  <c r="Z197" i="1"/>
  <c r="Z209" i="1"/>
  <c r="Z210" i="1"/>
  <c r="Z211" i="1"/>
  <c r="Z212" i="1"/>
  <c r="Z213" i="1"/>
  <c r="Z214" i="1"/>
  <c r="Z352" i="1"/>
  <c r="Z353" i="1"/>
  <c r="Z354" i="1"/>
  <c r="Z355" i="1"/>
  <c r="Z356" i="1"/>
  <c r="Z357" i="1"/>
  <c r="Z369" i="1"/>
  <c r="Z370" i="1"/>
  <c r="Z371" i="1"/>
  <c r="Z372" i="1"/>
  <c r="Z373" i="1"/>
  <c r="Z374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78" i="9"/>
  <c r="H178" i="9"/>
  <c r="K178" i="9"/>
  <c r="L178" i="9"/>
  <c r="M178" i="9"/>
  <c r="B179" i="9"/>
  <c r="C179" i="9"/>
  <c r="C194" i="9"/>
  <c r="G195" i="9"/>
  <c r="H195" i="9"/>
  <c r="K195" i="9"/>
  <c r="L195" i="9"/>
  <c r="M195" i="9"/>
  <c r="B196" i="9"/>
  <c r="C196" i="9"/>
  <c r="B197" i="9"/>
  <c r="C197" i="9"/>
  <c r="D197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 s="1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B21" i="35" s="1"/>
  <c r="E21" i="35" s="1"/>
  <c r="D19" i="35"/>
  <c r="I19" i="35"/>
  <c r="B20" i="35"/>
  <c r="E20" i="35" s="1"/>
  <c r="H20" i="35"/>
  <c r="I20" i="35" s="1"/>
  <c r="I21" i="35"/>
  <c r="B22" i="35"/>
  <c r="E22" i="35" s="1"/>
  <c r="I22" i="35"/>
  <c r="E23" i="35"/>
  <c r="I23" i="35"/>
  <c r="E24" i="35"/>
  <c r="I24" i="35"/>
  <c r="D25" i="35"/>
  <c r="E25" i="35" s="1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 s="1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41" i="58" s="1"/>
  <c r="B43" i="58" s="1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3" i="37"/>
  <c r="C43" i="37"/>
  <c r="D43" i="37"/>
  <c r="E43" i="37"/>
  <c r="F43" i="37"/>
  <c r="G187" i="1" l="1"/>
  <c r="G347" i="1"/>
  <c r="G507" i="1"/>
  <c r="D507" i="1"/>
  <c r="D347" i="1"/>
  <c r="D187" i="1"/>
  <c r="E19" i="35"/>
  <c r="C45" i="37"/>
  <c r="B45" i="37"/>
  <c r="D45" i="37"/>
  <c r="E18" i="29"/>
  <c r="C20" i="29" s="1"/>
  <c r="B41" i="57"/>
  <c r="B43" i="57" s="1"/>
  <c r="B20" i="29" l="1"/>
  <c r="D20" i="29"/>
</calcChain>
</file>

<file path=xl/sharedStrings.xml><?xml version="1.0" encoding="utf-8"?>
<sst xmlns="http://schemas.openxmlformats.org/spreadsheetml/2006/main" count="357" uniqueCount="128">
  <si>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</si>
  <si>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</si>
  <si>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</si>
  <si>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</si>
  <si>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</si>
  <si>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</si>
  <si>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</si>
  <si>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</si>
  <si>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</si>
  <si>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</si>
  <si>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</si>
  <si>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</si>
  <si>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</si>
  <si>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</si>
  <si>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</si>
  <si>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</si>
  <si>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</si>
  <si>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</si>
  <si>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</si>
  <si>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</si>
  <si>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</si>
  <si>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</si>
  <si>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</si>
  <si>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</si>
  <si>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</si>
  <si>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</si>
  <si>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</si>
  <si>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</si>
  <si>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</si>
  <si>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</si>
  <si>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</si>
  <si>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</si>
  <si>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</si>
  <si>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</si>
  <si>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</si>
  <si>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</si>
  <si>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</si>
  <si>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</si>
  <si>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</si>
  <si>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</si>
  <si>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</si>
  <si>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</si>
  <si>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</si>
  <si>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</si>
  <si>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</si>
  <si>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</si>
  <si>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</si>
  <si>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</si>
  <si>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</si>
  <si>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</si>
  <si>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</si>
  <si>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</si>
  <si>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</si>
  <si>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</si>
  <si>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</si>
  <si>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</si>
  <si>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</si>
  <si>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</si>
  <si>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</si>
  <si>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</si>
  <si>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</si>
  <si>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</si>
  <si>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</si>
  <si>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</si>
  <si>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</si>
  <si>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</si>
  <si>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</si>
  <si>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</si>
  <si>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</si>
  <si>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</si>
  <si>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</si>
  <si>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</si>
  <si>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</si>
  <si>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</si>
  <si>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</si>
  <si>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</si>
  <si>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</si>
  <si>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</si>
  <si>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</si>
  <si>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</si>
  <si>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</si>
  <si>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</si>
  <si>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</si>
  <si>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</si>
  <si>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</si>
  <si>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</si>
  <si>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</si>
  <si>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</si>
  <si>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</si>
  <si>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</si>
  <si>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</si>
  <si>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</si>
  <si>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</si>
  <si>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</si>
  <si>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</si>
  <si>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</si>
  <si>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</si>
  <si>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</si>
  <si>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</si>
  <si>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</si>
  <si>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</si>
  <si>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</si>
  <si>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</si>
  <si>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</si>
  <si>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</si>
  <si>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</si>
  <si>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</si>
  <si>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</si>
  <si>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</si>
  <si>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</si>
  <si>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</si>
  <si>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</si>
  <si>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</si>
  <si>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</si>
  <si>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</si>
  <si>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</si>
  <si>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</si>
  <si>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</si>
  <si>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</si>
  <si>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</si>
  <si>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</si>
  <si>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</si>
  <si>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16-17 projected</t>
  </si>
  <si>
    <t>FY 15-16</t>
  </si>
  <si>
    <t>FY 16-17 Projected</t>
  </si>
  <si>
    <t xml:space="preserve">FY 15-16 </t>
  </si>
  <si>
    <t>For Calendar Years 2006, 2007, 2008, 2009, 2010, 2011, 2012, 2013,  2014,  2015, 2016 and 2017</t>
  </si>
  <si>
    <t>For Calendar Years 2006, 2007, 2008, 2009, 2010, 2011, 2012, 2013, 2014,  2015, 2016 and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</si>
</sst>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Table'!$A$5:$A$41</c:f>
              <c:strCache>
                <c:ptCount val="37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 projected</c:v>
                </c:pt>
              </c:strCache>
            </c:strRef>
          </c:cat>
          <c:val>
            <c:numRef>
              <c:f>'Historical Cash Receipts Table'!$C$5:$C$41</c:f>
              <c:numCache>
                <c:formatCode>"$"#,##0</c:formatCode>
                <c:ptCount val="37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210979424.09000003</c:v>
                </c:pt>
                <c:pt idx="36">
                  <c:v>208394669.09142858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Table'!$A$5:$A$41</c:f>
              <c:strCache>
                <c:ptCount val="37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 projected</c:v>
                </c:pt>
              </c:strCache>
            </c:strRef>
          </c:cat>
          <c:val>
            <c:numRef>
              <c:f>'Historical Cash Receipts Table'!$D$5:$D$41</c:f>
              <c:numCache>
                <c:formatCode>"$"#,##0</c:formatCode>
                <c:ptCount val="37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4105912.15</c:v>
                </c:pt>
                <c:pt idx="36">
                  <c:v>3814832.6400000006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Table'!$A$5:$A$41</c:f>
              <c:strCache>
                <c:ptCount val="37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 projected</c:v>
                </c:pt>
              </c:strCache>
            </c:strRef>
          </c:cat>
          <c:val>
            <c:numRef>
              <c:f>'Historical Cash Receipts Table'!$E$5:$E$41</c:f>
              <c:numCache>
                <c:formatCode>"$"#,##0</c:formatCode>
                <c:ptCount val="37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982259</c:v>
                </c:pt>
                <c:pt idx="36">
                  <c:v>1797504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447872"/>
        <c:axId val="50449408"/>
      </c:barChart>
      <c:catAx>
        <c:axId val="5044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4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44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47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'Leased Acres Table'!$H$41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Table'!$I$41:$T$41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'Leased Acres Table'!$H$42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Table'!$I$42:$T$42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'Leased Acres Table'!$H$43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Table'!$I$43:$T$43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'Leased Acres Table'!$H$44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Table'!$I$44:$T$44</c:f>
              <c:numCache>
                <c:formatCode>General</c:formatCode>
                <c:ptCount val="12"/>
                <c:pt idx="0" formatCode="_(* #,##0_);_(* \(#,##0\);_(* &quot;-&quot;_);_(@_)">
                  <c:v>568530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59200"/>
        <c:axId val="97061120"/>
      </c:lineChart>
      <c:catAx>
        <c:axId val="970592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6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061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59200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9999973674303748E-2"/>
          <c:y val="0.93275708436049209"/>
          <c:w val="0.89999994734860755"/>
          <c:h val="2.8493466057825993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340461</c:v>
                </c:pt>
                <c:pt idx="1">
                  <c:v>336117</c:v>
                </c:pt>
                <c:pt idx="2">
                  <c:v>321025</c:v>
                </c:pt>
                <c:pt idx="3">
                  <c:v>319951</c:v>
                </c:pt>
                <c:pt idx="4">
                  <c:v>319837</c:v>
                </c:pt>
                <c:pt idx="5">
                  <c:v>318773</c:v>
                </c:pt>
                <c:pt idx="6">
                  <c:v>314374</c:v>
                </c:pt>
                <c:pt idx="7">
                  <c:v>310270</c:v>
                </c:pt>
                <c:pt idx="8">
                  <c:v>308636</c:v>
                </c:pt>
                <c:pt idx="9">
                  <c:v>308064</c:v>
                </c:pt>
                <c:pt idx="10">
                  <c:v>304803</c:v>
                </c:pt>
                <c:pt idx="11">
                  <c:v>303556</c:v>
                </c:pt>
                <c:pt idx="12">
                  <c:v>304149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63232"/>
        <c:axId val="93665152"/>
      </c:lineChart>
      <c:dateAx>
        <c:axId val="93663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6651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3665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6632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Production'!$A$5:$A$39</c:f>
              <c:strCache>
                <c:ptCount val="35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</c:v>
                </c:pt>
                <c:pt idx="32">
                  <c:v>FY 14-15</c:v>
                </c:pt>
                <c:pt idx="33">
                  <c:v>FY 15-16</c:v>
                </c:pt>
                <c:pt idx="34">
                  <c:v>FY 16-17 Projected</c:v>
                </c:pt>
              </c:strCache>
            </c:strRef>
          </c:cat>
          <c:val>
            <c:numRef>
              <c:f>'Historical Oil Production'!$B$5:$B$39</c:f>
              <c:numCache>
                <c:formatCode>#,##0</c:formatCode>
                <c:ptCount val="35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3909954.2236160384</c:v>
                </c:pt>
                <c:pt idx="29">
                  <c:v>3971829.0966104185</c:v>
                </c:pt>
                <c:pt idx="30">
                  <c:v>3936321.6036821324</c:v>
                </c:pt>
                <c:pt idx="31">
                  <c:v>3896090.2684060335</c:v>
                </c:pt>
                <c:pt idx="32">
                  <c:v>3680860.770214031</c:v>
                </c:pt>
                <c:pt idx="33">
                  <c:v>3185238.7202299065</c:v>
                </c:pt>
                <c:pt idx="34">
                  <c:v>2908341.9571600771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802688"/>
        <c:axId val="72804224"/>
      </c:barChart>
      <c:catAx>
        <c:axId val="728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4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804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02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Production'!$A$5:$A$39</c:f>
              <c:strCache>
                <c:ptCount val="35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</c:v>
                </c:pt>
                <c:pt idx="33">
                  <c:v>FY 15-16 </c:v>
                </c:pt>
                <c:pt idx="34">
                  <c:v>FY 16-17 Projected</c:v>
                </c:pt>
              </c:strCache>
            </c:strRef>
          </c:cat>
          <c:val>
            <c:numRef>
              <c:f>'Historical Gas Production'!$B$5:$B$39</c:f>
              <c:numCache>
                <c:formatCode>#,##0</c:formatCode>
                <c:ptCount val="35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45263917.970097676</c:v>
                </c:pt>
                <c:pt idx="31">
                  <c:v>40984577.283065505</c:v>
                </c:pt>
                <c:pt idx="32">
                  <c:v>38048534.333051436</c:v>
                </c:pt>
                <c:pt idx="33">
                  <c:v>31275305.28388992</c:v>
                </c:pt>
                <c:pt idx="34">
                  <c:v>26523965.06801736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741504"/>
        <c:axId val="84755584"/>
      </c:barChart>
      <c:catAx>
        <c:axId val="847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75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755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741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10976792.98</c:v>
                </c:pt>
                <c:pt idx="1">
                  <c:v>9242726.4100000001</c:v>
                </c:pt>
                <c:pt idx="2">
                  <c:v>8055850.3399999999</c:v>
                </c:pt>
                <c:pt idx="3">
                  <c:v>6086577.4100000001</c:v>
                </c:pt>
                <c:pt idx="4">
                  <c:v>5851522.4100000001</c:v>
                </c:pt>
                <c:pt idx="5">
                  <c:v>7926332.9400000004</c:v>
                </c:pt>
                <c:pt idx="6">
                  <c:v>8862439.5399999991</c:v>
                </c:pt>
                <c:pt idx="7">
                  <c:v>10179757.029999999</c:v>
                </c:pt>
                <c:pt idx="8">
                  <c:v>10490782.619999999</c:v>
                </c:pt>
                <c:pt idx="9">
                  <c:v>9631063.5399999991</c:v>
                </c:pt>
                <c:pt idx="10">
                  <c:v>9367290.0500000007</c:v>
                </c:pt>
                <c:pt idx="11">
                  <c:v>8854536.75</c:v>
                </c:pt>
                <c:pt idx="12">
                  <c:v>9523067.5099999998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6118160.7199999997</c:v>
                </c:pt>
                <c:pt idx="1">
                  <c:v>4746151.8499999996</c:v>
                </c:pt>
                <c:pt idx="2">
                  <c:v>4508418.3600000003</c:v>
                </c:pt>
                <c:pt idx="3">
                  <c:v>5284552.55</c:v>
                </c:pt>
                <c:pt idx="4">
                  <c:v>4179218.42</c:v>
                </c:pt>
                <c:pt idx="5">
                  <c:v>3615393.21</c:v>
                </c:pt>
                <c:pt idx="6">
                  <c:v>3948703.52</c:v>
                </c:pt>
                <c:pt idx="7">
                  <c:v>4156418.56</c:v>
                </c:pt>
                <c:pt idx="8">
                  <c:v>5113868.93</c:v>
                </c:pt>
                <c:pt idx="9">
                  <c:v>6244689.8300000001</c:v>
                </c:pt>
                <c:pt idx="10">
                  <c:v>5624746.7800000003</c:v>
                </c:pt>
                <c:pt idx="11">
                  <c:v>6005921.2800000003</c:v>
                </c:pt>
                <c:pt idx="12">
                  <c:v>5821203.6900000004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591655.93999999994</c:v>
                </c:pt>
                <c:pt idx="1">
                  <c:v>599614.59</c:v>
                </c:pt>
                <c:pt idx="2">
                  <c:v>541342.74</c:v>
                </c:pt>
                <c:pt idx="3">
                  <c:v>424150.74</c:v>
                </c:pt>
                <c:pt idx="4">
                  <c:v>411541.77</c:v>
                </c:pt>
                <c:pt idx="5">
                  <c:v>586048.5</c:v>
                </c:pt>
                <c:pt idx="6">
                  <c:v>534037.68000000005</c:v>
                </c:pt>
                <c:pt idx="7">
                  <c:v>584128.81999999995</c:v>
                </c:pt>
                <c:pt idx="8">
                  <c:v>629904.73</c:v>
                </c:pt>
                <c:pt idx="9">
                  <c:v>582830.56000000006</c:v>
                </c:pt>
                <c:pt idx="10">
                  <c:v>532750.93000000005</c:v>
                </c:pt>
                <c:pt idx="11">
                  <c:v>537001.4</c:v>
                </c:pt>
                <c:pt idx="12">
                  <c:v>640200.92000000004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850560"/>
        <c:axId val="84852096"/>
      </c:barChart>
      <c:dateAx>
        <c:axId val="848505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85209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852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850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Month'!$M$53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34597402.43</c:v>
                </c:pt>
                <c:pt idx="1">
                  <c:v>30771305.629999999</c:v>
                </c:pt>
                <c:pt idx="2">
                  <c:v>33951552.759999998</c:v>
                </c:pt>
                <c:pt idx="3">
                  <c:v>32321260.379999999</c:v>
                </c:pt>
                <c:pt idx="4">
                  <c:v>32801280.48</c:v>
                </c:pt>
                <c:pt idx="5">
                  <c:v>31020150.239999998</c:v>
                </c:pt>
                <c:pt idx="6">
                  <c:v>34204996.5</c:v>
                </c:pt>
                <c:pt idx="7">
                  <c:v>35048373.939999998</c:v>
                </c:pt>
                <c:pt idx="8">
                  <c:v>33308952.489999998</c:v>
                </c:pt>
                <c:pt idx="9">
                  <c:v>29313143.489999998</c:v>
                </c:pt>
                <c:pt idx="10">
                  <c:v>26812778.550000001</c:v>
                </c:pt>
                <c:pt idx="11">
                  <c:v>29467303.84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26778837.73</c:v>
                </c:pt>
                <c:pt idx="1">
                  <c:v>26007980.93</c:v>
                </c:pt>
                <c:pt idx="2">
                  <c:v>30981820.300000001</c:v>
                </c:pt>
                <c:pt idx="3">
                  <c:v>28292456.239999998</c:v>
                </c:pt>
                <c:pt idx="4">
                  <c:v>30352284.5</c:v>
                </c:pt>
                <c:pt idx="5">
                  <c:v>30600370.809999999</c:v>
                </c:pt>
                <c:pt idx="6">
                  <c:v>29830911.640000001</c:v>
                </c:pt>
                <c:pt idx="7">
                  <c:v>28274839.59</c:v>
                </c:pt>
                <c:pt idx="8">
                  <c:v>26864102.530000001</c:v>
                </c:pt>
                <c:pt idx="9">
                  <c:v>24395902.710000001</c:v>
                </c:pt>
                <c:pt idx="10">
                  <c:v>20764965.539999999</c:v>
                </c:pt>
                <c:pt idx="11">
                  <c:v>17145221.93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12924003.189999999</c:v>
                </c:pt>
                <c:pt idx="1">
                  <c:v>12377514.15</c:v>
                </c:pt>
                <c:pt idx="2">
                  <c:v>12807837.68</c:v>
                </c:pt>
                <c:pt idx="3">
                  <c:v>14356959.73</c:v>
                </c:pt>
                <c:pt idx="4">
                  <c:v>15763454.109999999</c:v>
                </c:pt>
                <c:pt idx="5">
                  <c:v>15459765.82</c:v>
                </c:pt>
                <c:pt idx="6">
                  <c:v>13122741.279999999</c:v>
                </c:pt>
                <c:pt idx="7">
                  <c:v>11070703.289999999</c:v>
                </c:pt>
                <c:pt idx="8">
                  <c:v>10729395.359999999</c:v>
                </c:pt>
                <c:pt idx="9">
                  <c:v>10976792.98</c:v>
                </c:pt>
                <c:pt idx="10">
                  <c:v>9242726.4100000001</c:v>
                </c:pt>
                <c:pt idx="11">
                  <c:v>8055850.3399999999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6086577.4100000001</c:v>
                </c:pt>
                <c:pt idx="1">
                  <c:v>5851522.4100000001</c:v>
                </c:pt>
                <c:pt idx="2">
                  <c:v>7926332.9400000004</c:v>
                </c:pt>
                <c:pt idx="3">
                  <c:v>8862439.5399999991</c:v>
                </c:pt>
                <c:pt idx="4">
                  <c:v>10179757.029999999</c:v>
                </c:pt>
                <c:pt idx="5">
                  <c:v>10490782.619999999</c:v>
                </c:pt>
                <c:pt idx="6">
                  <c:v>9631063.5399999991</c:v>
                </c:pt>
                <c:pt idx="7">
                  <c:v>9367290.0500000007</c:v>
                </c:pt>
                <c:pt idx="8">
                  <c:v>8854536.75</c:v>
                </c:pt>
                <c:pt idx="9">
                  <c:v>9523067.5099999998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11296"/>
        <c:axId val="84733952"/>
      </c:lineChart>
      <c:catAx>
        <c:axId val="847112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73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73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71129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Month'!$M$47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Month'!$M$48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Month'!$M$50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Month'!$N$56:$Y$56</c:f>
              <c:numCache>
                <c:formatCode>General</c:formatCode>
                <c:ptCount val="12"/>
                <c:pt idx="0">
                  <c:v>345328.14586763299</c:v>
                </c:pt>
                <c:pt idx="1">
                  <c:v>311802.30691025202</c:v>
                </c:pt>
                <c:pt idx="2">
                  <c:v>344069.017627983</c:v>
                </c:pt>
                <c:pt idx="3">
                  <c:v>328258.94061309902</c:v>
                </c:pt>
                <c:pt idx="4">
                  <c:v>345483.72824727499</c:v>
                </c:pt>
                <c:pt idx="5">
                  <c:v>337083.05574459099</c:v>
                </c:pt>
                <c:pt idx="6">
                  <c:v>327076.31312518398</c:v>
                </c:pt>
                <c:pt idx="7">
                  <c:v>357561.07879513298</c:v>
                </c:pt>
                <c:pt idx="8">
                  <c:v>343211.80871578801</c:v>
                </c:pt>
                <c:pt idx="9">
                  <c:v>328246.63309647498</c:v>
                </c:pt>
                <c:pt idx="10">
                  <c:v>314587.66093481501</c:v>
                </c:pt>
                <c:pt idx="11">
                  <c:v>339722.82269086002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Month'!$M$57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Month'!$N$57:$Y$57</c:f>
              <c:numCache>
                <c:formatCode>General</c:formatCode>
                <c:ptCount val="12"/>
                <c:pt idx="0">
                  <c:v>309914.02959441702</c:v>
                </c:pt>
                <c:pt idx="1">
                  <c:v>274376.58669268701</c:v>
                </c:pt>
                <c:pt idx="2">
                  <c:v>334647.34767809202</c:v>
                </c:pt>
                <c:pt idx="3">
                  <c:v>306293.95868918701</c:v>
                </c:pt>
                <c:pt idx="4">
                  <c:v>333055.51434920903</c:v>
                </c:pt>
                <c:pt idx="5">
                  <c:v>327396.51404418598</c:v>
                </c:pt>
                <c:pt idx="6">
                  <c:v>322349.44786832802</c:v>
                </c:pt>
                <c:pt idx="7">
                  <c:v>323387.45623034699</c:v>
                </c:pt>
                <c:pt idx="8">
                  <c:v>317158.71636545198</c:v>
                </c:pt>
                <c:pt idx="9">
                  <c:v>321148.49014341598</c:v>
                </c:pt>
                <c:pt idx="10">
                  <c:v>303443.861856214</c:v>
                </c:pt>
                <c:pt idx="11">
                  <c:v>317012.99958035402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Month'!$M$58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Month'!$N$58:$Y$58</c:f>
              <c:numCache>
                <c:formatCode>General</c:formatCode>
                <c:ptCount val="12"/>
                <c:pt idx="0">
                  <c:v>311851.25525224902</c:v>
                </c:pt>
                <c:pt idx="1">
                  <c:v>294095.346007402</c:v>
                </c:pt>
                <c:pt idx="2">
                  <c:v>300696.252926377</c:v>
                </c:pt>
                <c:pt idx="3">
                  <c:v>293509.73242757801</c:v>
                </c:pt>
                <c:pt idx="4">
                  <c:v>294977.43986745703</c:v>
                </c:pt>
                <c:pt idx="5">
                  <c:v>281229.771688857</c:v>
                </c:pt>
                <c:pt idx="6">
                  <c:v>284012.12736659398</c:v>
                </c:pt>
                <c:pt idx="7">
                  <c:v>286993.05209460401</c:v>
                </c:pt>
                <c:pt idx="8">
                  <c:v>264050.144187561</c:v>
                </c:pt>
                <c:pt idx="9">
                  <c:v>271935.20332015603</c:v>
                </c:pt>
                <c:pt idx="10">
                  <c:v>259448.342766755</c:v>
                </c:pt>
                <c:pt idx="11">
                  <c:v>262666.33941284998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Month'!$M$59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235686.75242129</c:v>
                </c:pt>
                <c:pt idx="1">
                  <c:v>250155.342496631</c:v>
                </c:pt>
                <c:pt idx="2">
                  <c:v>275861.23919006798</c:v>
                </c:pt>
                <c:pt idx="3">
                  <c:v>274618.65343240398</c:v>
                </c:pt>
                <c:pt idx="4">
                  <c:v>265992.91031395301</c:v>
                </c:pt>
                <c:pt idx="5">
                  <c:v>253818.61322704001</c:v>
                </c:pt>
                <c:pt idx="6">
                  <c:v>254803.830797806</c:v>
                </c:pt>
                <c:pt idx="7">
                  <c:v>249742.638886678</c:v>
                </c:pt>
                <c:pt idx="8">
                  <c:v>236377.67262826799</c:v>
                </c:pt>
                <c:pt idx="9">
                  <c:v>228523.17674060701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208"/>
        <c:axId val="87088128"/>
      </c:lineChart>
      <c:catAx>
        <c:axId val="8708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08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08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0862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5345557122708036"/>
          <c:w val="0.89999994468552336"/>
          <c:h val="3.312210092215200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Month'!$M$192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Month'!$N$191:$Y$191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Month'!$N$192:$Y$192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Month'!$M$193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Month'!$N$191:$Y$191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Month'!$N$193:$Y$193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Month'!$M$194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Month'!$N$191:$Y$191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Month'!$N$194:$Y$194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Month'!$M$195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Month'!$N$191:$Y$191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Month'!$N$195:$Y$195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Month'!$N$191:$Y$191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Month'!$N$196:$Y$196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Month'!$N$191:$Y$191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Month'!$N$197:$Y$197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Month'!$N$191:$Y$191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Month'!$N$198:$Y$198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Month'!$M$199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Month'!$N$191:$Y$191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Month'!$N$199:$Y$199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Month'!$N$191:$Y$191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Month'!$N$200:$Y$200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Month'!$N$191:$Y$191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Month'!$N$201:$Y$201</c:f>
              <c:numCache>
                <c:formatCode>General</c:formatCode>
                <c:ptCount val="12"/>
                <c:pt idx="0">
                  <c:v>12904270.99</c:v>
                </c:pt>
                <c:pt idx="1">
                  <c:v>11420078.77</c:v>
                </c:pt>
                <c:pt idx="2">
                  <c:v>14375380.210000001</c:v>
                </c:pt>
                <c:pt idx="3">
                  <c:v>14220718.859999999</c:v>
                </c:pt>
                <c:pt idx="4">
                  <c:v>16305228.32</c:v>
                </c:pt>
                <c:pt idx="5">
                  <c:v>13866328.550000001</c:v>
                </c:pt>
                <c:pt idx="6">
                  <c:v>13319205.18</c:v>
                </c:pt>
                <c:pt idx="7">
                  <c:v>12116578.220000001</c:v>
                </c:pt>
                <c:pt idx="8">
                  <c:v>12930165.630000001</c:v>
                </c:pt>
                <c:pt idx="9">
                  <c:v>11881498.48</c:v>
                </c:pt>
                <c:pt idx="10">
                  <c:v>11452630.51</c:v>
                </c:pt>
                <c:pt idx="11">
                  <c:v>13776798.98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Month'!$M$202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Month'!$N$191:$Y$191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Month'!$N$202:$Y$202</c:f>
              <c:numCache>
                <c:formatCode>General</c:formatCode>
                <c:ptCount val="12"/>
                <c:pt idx="0">
                  <c:v>14084652.84</c:v>
                </c:pt>
                <c:pt idx="1">
                  <c:v>16845557.609999999</c:v>
                </c:pt>
                <c:pt idx="2">
                  <c:v>16051056.66</c:v>
                </c:pt>
                <c:pt idx="3">
                  <c:v>15061846.52</c:v>
                </c:pt>
                <c:pt idx="4">
                  <c:v>15969864.98</c:v>
                </c:pt>
                <c:pt idx="5">
                  <c:v>14819637.640000001</c:v>
                </c:pt>
                <c:pt idx="6">
                  <c:v>12185569.92</c:v>
                </c:pt>
                <c:pt idx="7">
                  <c:v>12624359.92</c:v>
                </c:pt>
                <c:pt idx="8">
                  <c:v>12800381.560000001</c:v>
                </c:pt>
                <c:pt idx="9">
                  <c:v>12214165.33</c:v>
                </c:pt>
                <c:pt idx="10">
                  <c:v>12269275.76</c:v>
                </c:pt>
                <c:pt idx="11">
                  <c:v>11875336.869999999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Month'!$M$203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Month'!$N$191:$Y$191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Month'!$N$203:$Y$203</c:f>
              <c:numCache>
                <c:formatCode>General</c:formatCode>
                <c:ptCount val="12"/>
                <c:pt idx="0">
                  <c:v>9772141.1999999993</c:v>
                </c:pt>
                <c:pt idx="1">
                  <c:v>7244222.9000000004</c:v>
                </c:pt>
                <c:pt idx="2">
                  <c:v>7645955.4500000002</c:v>
                </c:pt>
                <c:pt idx="3">
                  <c:v>7161708.0099999998</c:v>
                </c:pt>
                <c:pt idx="4">
                  <c:v>8166003.8799999999</c:v>
                </c:pt>
                <c:pt idx="5">
                  <c:v>7966247.7199999997</c:v>
                </c:pt>
                <c:pt idx="6">
                  <c:v>7979187.75</c:v>
                </c:pt>
                <c:pt idx="7">
                  <c:v>7693528.8799999999</c:v>
                </c:pt>
                <c:pt idx="8">
                  <c:v>6529157.4800000004</c:v>
                </c:pt>
                <c:pt idx="9">
                  <c:v>6118160.7199999997</c:v>
                </c:pt>
                <c:pt idx="10">
                  <c:v>4746151.8499999996</c:v>
                </c:pt>
                <c:pt idx="11">
                  <c:v>4508418.3600000003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Month'!$M$204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Month'!$N$191:$Y$191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Month'!$N$204:$Y$204</c:f>
              <c:numCache>
                <c:formatCode>General</c:formatCode>
                <c:ptCount val="12"/>
                <c:pt idx="0">
                  <c:v>5284552.55</c:v>
                </c:pt>
                <c:pt idx="1">
                  <c:v>4179218.42</c:v>
                </c:pt>
                <c:pt idx="2">
                  <c:v>3615393.21</c:v>
                </c:pt>
                <c:pt idx="3">
                  <c:v>3948703.52</c:v>
                </c:pt>
                <c:pt idx="4">
                  <c:v>4156418.56</c:v>
                </c:pt>
                <c:pt idx="5">
                  <c:v>5113868.93</c:v>
                </c:pt>
                <c:pt idx="6">
                  <c:v>6244689.8300000001</c:v>
                </c:pt>
                <c:pt idx="7">
                  <c:v>5624746.7800000003</c:v>
                </c:pt>
                <c:pt idx="8">
                  <c:v>6005921.2800000003</c:v>
                </c:pt>
                <c:pt idx="9">
                  <c:v>5821203.6900000004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784"/>
        <c:axId val="84536704"/>
      </c:lineChart>
      <c:catAx>
        <c:axId val="84534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53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536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53478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Month'!$M$209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Month'!$N$208:$Y$208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Month'!$N$209:$Y$209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Month'!$M$210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Month'!$N$208:$Y$208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Month'!$N$210:$Y$210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Month'!$M$211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Month'!$N$208:$Y$208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Month'!$N$211:$Y$211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Month'!$M$212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Month'!$N$208:$Y$208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Month'!$N$212:$Y$212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Month'!$N$208:$Y$208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Month'!$N$213:$Y$213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Month'!$N$208:$Y$208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Month'!$N$214:$Y$214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Month'!$M$215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Month'!$N$208:$Y$208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Month'!$N$215:$Y$215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Month'!$M$199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Month'!$N$208:$Y$208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Month'!$N$216:$Y$216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Month'!$N$208:$Y$208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Month'!$N$217:$Y$217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Month'!$N$208:$Y$208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Month'!$N$218:$Y$218</c:f>
              <c:numCache>
                <c:formatCode>General</c:formatCode>
                <c:ptCount val="12"/>
                <c:pt idx="0">
                  <c:v>4100685.6210273299</c:v>
                </c:pt>
                <c:pt idx="1">
                  <c:v>3529537.9261841802</c:v>
                </c:pt>
                <c:pt idx="2">
                  <c:v>4017615.4041255801</c:v>
                </c:pt>
                <c:pt idx="3">
                  <c:v>3530755.3487758101</c:v>
                </c:pt>
                <c:pt idx="4">
                  <c:v>4073325.5199918998</c:v>
                </c:pt>
                <c:pt idx="5">
                  <c:v>3592690.0241372599</c:v>
                </c:pt>
                <c:pt idx="6">
                  <c:v>3742059.9272457999</c:v>
                </c:pt>
                <c:pt idx="7">
                  <c:v>3612146.2073240099</c:v>
                </c:pt>
                <c:pt idx="8">
                  <c:v>3677582.6691339202</c:v>
                </c:pt>
                <c:pt idx="9">
                  <c:v>3364384.1433580699</c:v>
                </c:pt>
                <c:pt idx="10">
                  <c:v>3308378.4292989802</c:v>
                </c:pt>
                <c:pt idx="11">
                  <c:v>3480093.2669224399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Month'!$M$219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Month'!$N$208:$Y$208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Month'!$N$219:$Y$219</c:f>
              <c:numCache>
                <c:formatCode>General</c:formatCode>
                <c:ptCount val="12"/>
                <c:pt idx="0">
                  <c:v>3185519.7824626798</c:v>
                </c:pt>
                <c:pt idx="1">
                  <c:v>3010305.6647979999</c:v>
                </c:pt>
                <c:pt idx="2">
                  <c:v>3418962.4044043398</c:v>
                </c:pt>
                <c:pt idx="3">
                  <c:v>3339953.01855405</c:v>
                </c:pt>
                <c:pt idx="4">
                  <c:v>3552988.8350322698</c:v>
                </c:pt>
                <c:pt idx="5">
                  <c:v>3292202.9345309502</c:v>
                </c:pt>
                <c:pt idx="6">
                  <c:v>3014212.8110492001</c:v>
                </c:pt>
                <c:pt idx="7">
                  <c:v>3416985.63754055</c:v>
                </c:pt>
                <c:pt idx="8">
                  <c:v>3380398.0123406998</c:v>
                </c:pt>
                <c:pt idx="9">
                  <c:v>3307224.4448902002</c:v>
                </c:pt>
                <c:pt idx="10">
                  <c:v>3232936.7243511998</c:v>
                </c:pt>
                <c:pt idx="11">
                  <c:v>3360455.3519342998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Month'!$M$220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Month'!$N$208:$Y$208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Month'!$N$220:$Y$220</c:f>
              <c:numCache>
                <c:formatCode>General</c:formatCode>
                <c:ptCount val="12"/>
                <c:pt idx="0">
                  <c:v>3383194.71420951</c:v>
                </c:pt>
                <c:pt idx="1">
                  <c:v>2705222.4549303302</c:v>
                </c:pt>
                <c:pt idx="2">
                  <c:v>2954533.7469683299</c:v>
                </c:pt>
                <c:pt idx="3">
                  <c:v>3004204.0837210701</c:v>
                </c:pt>
                <c:pt idx="4">
                  <c:v>3182552.6715600602</c:v>
                </c:pt>
                <c:pt idx="5">
                  <c:v>3106613.67955598</c:v>
                </c:pt>
                <c:pt idx="6">
                  <c:v>3059024.80199154</c:v>
                </c:pt>
                <c:pt idx="7">
                  <c:v>2956604.2984614</c:v>
                </c:pt>
                <c:pt idx="8">
                  <c:v>2698506.6585008302</c:v>
                </c:pt>
                <c:pt idx="9">
                  <c:v>2809211.8428496099</c:v>
                </c:pt>
                <c:pt idx="10">
                  <c:v>2609880.2050525998</c:v>
                </c:pt>
                <c:pt idx="11">
                  <c:v>2608444.0482183699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Month'!$M$221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Month'!$N$208:$Y$208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Month'!$N$221:$Y$221</c:f>
              <c:numCache>
                <c:formatCode>General</c:formatCode>
                <c:ptCount val="12"/>
                <c:pt idx="0">
                  <c:v>2552490.35242425</c:v>
                </c:pt>
                <c:pt idx="1">
                  <c:v>2350102.5648506898</c:v>
                </c:pt>
                <c:pt idx="2">
                  <c:v>2469160.5119480002</c:v>
                </c:pt>
                <c:pt idx="3">
                  <c:v>2312900.93717673</c:v>
                </c:pt>
                <c:pt idx="4">
                  <c:v>2475756.5697523998</c:v>
                </c:pt>
                <c:pt idx="5">
                  <c:v>2373222.4926634999</c:v>
                </c:pt>
                <c:pt idx="6">
                  <c:v>2369893.0591086</c:v>
                </c:pt>
                <c:pt idx="7">
                  <c:v>2210104.9194640401</c:v>
                </c:pt>
                <c:pt idx="8">
                  <c:v>2181941.1063019</c:v>
                </c:pt>
                <c:pt idx="9">
                  <c:v>2079382.6044645801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12448"/>
        <c:axId val="93514368"/>
      </c:lineChart>
      <c:catAx>
        <c:axId val="93512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51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514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51244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2'!$A$176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2'!$B$175:$M$175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2'!$B$176:$M$176</c:f>
            </c:numRef>
          </c:val>
          <c:smooth val="0"/>
        </c:ser>
        <c:ser>
          <c:idx val="2"/>
          <c:order val="1"/>
          <c:tx>
            <c:strRef>
              <c:f>'Lease Sale Table 2'!$A$178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2'!$B$175:$M$175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2'!$B$178:$M$178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2'!$A$179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2'!$B$175:$M$175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2'!$B$179:$M$179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2'!$B$175:$M$175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2'!$B$180:$M$180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2'!$A$181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2'!$B$175:$M$175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2'!$B$181:$M$181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2'!$B$175:$M$175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2'!$B$182:$M$182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2'!$B$175:$M$175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2'!$A$184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2'!$B$175:$M$175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2'!$B$184:$M$184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2'!$A$185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2'!$B$175:$M$175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2'!$B$185:$M$185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 Sale Table 2'!$A$186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2'!$B$175:$M$175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2'!$B$186:$M$186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 Sale Table 2'!$A$187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2'!$B$175:$M$175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2'!$B$187:$M$187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 Sale Table 2'!$A$188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2'!$B$175:$M$175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2'!$B$188:$M$188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'Lease Sale Table 2'!$A$189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2'!$B$175:$M$175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2'!$B$189:$M$189</c:f>
              <c:numCache>
                <c:formatCode>_(* #,##0.00_);_(* \(#,##0.00\);_(* "-"??_);_(@_)</c:formatCode>
                <c:ptCount val="12"/>
                <c:pt idx="0">
                  <c:v>200.43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93696"/>
        <c:axId val="94499968"/>
      </c:lineChart>
      <c:catAx>
        <c:axId val="9449369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49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49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493696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7" tint="0.39997558519241921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January 2017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theme="7" tint="0.39997558519241921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&amp;C21&amp;RAs of February 1, 2017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theme="7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February 1, 2017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7" tint="0.39997558519241921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January 2017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7" tint="0.39997558519241921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January 2017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7" tint="0.39997558519241921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January 2017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7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January 2017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7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January 2017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theme="7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January 2017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theme="7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January 2017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theme="7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January 11, 2017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8" tint="0.39997558519241921"/>
    <pageSetUpPr fitToPage="1"/>
  </sheetPr>
  <dimension ref="A1:G53"/>
  <sheetViews>
    <sheetView workbookViewId="0">
      <pane ySplit="3" topLeftCell="A10" activePane="bottomLeft" state="frozen"/>
      <selection pane="bottomLeft" activeCell="F41" sqref="F41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1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1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123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122</v>
      </c>
      <c r="B41" s="86">
        <f>(687948/7)*12</f>
        <v>1179339.4285714286</v>
      </c>
      <c r="C41" s="82">
        <f>(121563556.97/7)*12</f>
        <v>208394669.09142858</v>
      </c>
      <c r="D41" s="82">
        <f>(2225319.04/7)*12</f>
        <v>3814832.6400000006</v>
      </c>
      <c r="E41" s="82">
        <f>(1048544/7)*12</f>
        <v>1797504</v>
      </c>
      <c r="F41" s="82">
        <f t="shared" si="3"/>
        <v>215186345.16000003</v>
      </c>
      <c r="G41" s="82">
        <f t="shared" si="4"/>
        <v>17932195.430000003</v>
      </c>
    </row>
    <row r="42" spans="1:7" x14ac:dyDescent="0.2">
      <c r="A42" s="44"/>
      <c r="B42" s="50"/>
      <c r="C42" s="50"/>
      <c r="D42" s="50"/>
      <c r="E42" s="50"/>
      <c r="F42" s="50"/>
      <c r="G42" s="50"/>
    </row>
    <row r="43" spans="1:7" x14ac:dyDescent="0.2">
      <c r="A43" s="44"/>
      <c r="B43" s="50">
        <f>SUM(B5:B42)</f>
        <v>1506809012.6985714</v>
      </c>
      <c r="C43" s="50">
        <f>SUM(C5:C42)</f>
        <v>13756462458.52743</v>
      </c>
      <c r="D43" s="50">
        <f>SUM(D5:D42)</f>
        <v>661354633.63999999</v>
      </c>
      <c r="E43" s="50">
        <f>SUM(E5:E42)</f>
        <v>183026322.02000001</v>
      </c>
      <c r="F43" s="50">
        <f>SUM(F5:F42)</f>
        <v>16107652426.886002</v>
      </c>
      <c r="G43" s="50"/>
    </row>
    <row r="45" spans="1:7" x14ac:dyDescent="0.2">
      <c r="A45" s="46" t="s">
        <v>54</v>
      </c>
      <c r="B45" s="31">
        <f>B43/F43</f>
        <v>9.3546158854501307E-2</v>
      </c>
      <c r="C45" s="31">
        <f>C43/F43</f>
        <v>0.85403273512196631</v>
      </c>
      <c r="D45" s="31">
        <f>D43/F43</f>
        <v>4.1058412244859684E-2</v>
      </c>
      <c r="E45" s="31">
        <v>0.02</v>
      </c>
      <c r="F45" s="75"/>
    </row>
    <row r="46" spans="1:7" x14ac:dyDescent="0.2">
      <c r="A46" s="46"/>
      <c r="B46" s="31"/>
      <c r="C46" s="31"/>
      <c r="D46" s="31"/>
      <c r="E46" s="31"/>
    </row>
    <row r="47" spans="1:7" x14ac:dyDescent="0.2">
      <c r="A47" s="79"/>
      <c r="B47" s="50"/>
      <c r="C47" s="50"/>
      <c r="D47" s="50"/>
      <c r="E47" s="50"/>
      <c r="F47" s="50"/>
      <c r="G47" s="45"/>
    </row>
    <row r="48" spans="1:7" x14ac:dyDescent="0.2">
      <c r="A48" s="44"/>
      <c r="B48" s="50"/>
      <c r="C48" s="50"/>
      <c r="D48" s="50"/>
      <c r="E48" s="50"/>
      <c r="F48" s="50"/>
      <c r="G48" s="45"/>
    </row>
    <row r="49" spans="1:6" x14ac:dyDescent="0.2">
      <c r="A49" s="44"/>
      <c r="B49" s="50"/>
      <c r="C49" s="50"/>
      <c r="D49" s="50"/>
      <c r="E49" s="52"/>
      <c r="F49" s="50"/>
    </row>
    <row r="50" spans="1:6" x14ac:dyDescent="0.2">
      <c r="A50" s="44"/>
      <c r="B50" s="50"/>
      <c r="C50" s="50"/>
      <c r="D50" s="50"/>
      <c r="E50" s="50"/>
      <c r="F50" s="50"/>
    </row>
    <row r="51" spans="1:6" x14ac:dyDescent="0.2">
      <c r="A51" s="44"/>
      <c r="B51" s="50"/>
      <c r="C51" s="50"/>
      <c r="D51" s="50"/>
      <c r="E51" s="50"/>
      <c r="F51" s="50"/>
    </row>
    <row r="52" spans="1:6" x14ac:dyDescent="0.2">
      <c r="A52" s="44"/>
      <c r="B52" s="51"/>
      <c r="C52" s="51"/>
      <c r="D52" s="51"/>
      <c r="E52" s="51"/>
      <c r="F52" s="51"/>
    </row>
    <row r="53" spans="1:6" x14ac:dyDescent="0.2">
      <c r="B53" s="51"/>
      <c r="C53" s="51"/>
      <c r="D53" s="51"/>
      <c r="E53" s="51"/>
      <c r="F53" s="51"/>
    </row>
  </sheetData>
  <phoneticPr fontId="4" type="noConversion"/>
  <pageMargins left="0.75" right="0.75" top="1" bottom="1" header="0.5" footer="0.5"/>
  <pageSetup scale="75" orientation="landscape" r:id="rId1"/>
  <headerFooter alignWithMargins="0">
    <oddFooter>&amp;LSource:  SONRIS Revenue Statements&amp;C2&amp;R&amp;"Arial,Italic"As of January 2017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theme="7" tint="0.39997558519241921"/>
    <pageSetUpPr fitToPage="1"/>
  </sheetPr>
  <dimension ref="A1:M206"/>
  <sheetViews>
    <sheetView workbookViewId="0">
      <pane ySplit="18" topLeftCell="A168" activePane="bottomLeft" state="frozen"/>
      <selection pane="bottomLeft" activeCell="A161" sqref="A161:I163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126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63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163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13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13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13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13" x14ac:dyDescent="0.2">
      <c r="A164" s="1"/>
      <c r="B164" s="38"/>
      <c r="C164" s="39"/>
      <c r="D164" s="11"/>
      <c r="E164" s="25"/>
      <c r="F164" s="37"/>
      <c r="G164" s="39"/>
      <c r="H164" s="40"/>
      <c r="I164" s="6"/>
    </row>
    <row r="165" spans="1:13" x14ac:dyDescent="0.2">
      <c r="A165" s="1"/>
      <c r="B165" s="38"/>
      <c r="C165" s="39"/>
      <c r="D165" s="11"/>
      <c r="E165" s="25"/>
      <c r="F165" s="37"/>
      <c r="G165" s="39"/>
      <c r="H165" s="40"/>
      <c r="I165" s="6"/>
    </row>
    <row r="166" spans="1:13" x14ac:dyDescent="0.2">
      <c r="A166" s="35" t="s">
        <v>61</v>
      </c>
      <c r="I166" s="22"/>
    </row>
    <row r="167" spans="1:13" x14ac:dyDescent="0.2">
      <c r="A167" s="23" t="s">
        <v>58</v>
      </c>
    </row>
    <row r="168" spans="1:13" x14ac:dyDescent="0.2">
      <c r="A168" s="36" t="s">
        <v>59</v>
      </c>
    </row>
    <row r="169" spans="1:13" x14ac:dyDescent="0.2">
      <c r="A169" s="36" t="s">
        <v>60</v>
      </c>
    </row>
    <row r="170" spans="1:13" x14ac:dyDescent="0.2">
      <c r="A170" s="36" t="s">
        <v>10</v>
      </c>
    </row>
    <row r="173" spans="1:13" x14ac:dyDescent="0.2">
      <c r="A173" s="1"/>
      <c r="B173" s="19"/>
    </row>
    <row r="174" spans="1:13" x14ac:dyDescent="0.2">
      <c r="A174" t="s">
        <v>19</v>
      </c>
    </row>
    <row r="175" spans="1:13" x14ac:dyDescent="0.2">
      <c r="A175" s="13" t="s">
        <v>35</v>
      </c>
      <c r="B175" s="1" t="s">
        <v>94</v>
      </c>
      <c r="C175" s="1" t="s">
        <v>95</v>
      </c>
      <c r="D175" s="1" t="s">
        <v>23</v>
      </c>
      <c r="E175" s="1" t="s">
        <v>24</v>
      </c>
      <c r="F175" s="1" t="s">
        <v>25</v>
      </c>
      <c r="G175" s="1" t="s">
        <v>26</v>
      </c>
      <c r="H175" s="1" t="s">
        <v>27</v>
      </c>
      <c r="I175" s="1" t="s">
        <v>96</v>
      </c>
      <c r="J175" s="1" t="s">
        <v>97</v>
      </c>
      <c r="K175" s="1" t="s">
        <v>98</v>
      </c>
      <c r="L175" s="1" t="s">
        <v>99</v>
      </c>
      <c r="M175" s="1" t="s">
        <v>100</v>
      </c>
    </row>
    <row r="176" spans="1:13" hidden="1" x14ac:dyDescent="0.2">
      <c r="A176" s="24" t="s">
        <v>33</v>
      </c>
      <c r="B176" s="19">
        <v>298.38593672498041</v>
      </c>
      <c r="C176" s="19">
        <v>305.784182083009</v>
      </c>
      <c r="D176" s="19">
        <v>200.44032332505768</v>
      </c>
      <c r="E176" s="19">
        <v>270.15399300908501</v>
      </c>
      <c r="F176" s="19">
        <v>253.26676983202614</v>
      </c>
      <c r="G176" s="19">
        <v>350.42693702777143</v>
      </c>
      <c r="H176" s="19">
        <v>351.46218689622452</v>
      </c>
      <c r="I176" s="19">
        <v>289.13275873569143</v>
      </c>
      <c r="J176" s="19">
        <v>303.59101968180954</v>
      </c>
      <c r="K176" s="19">
        <v>507.72337698658123</v>
      </c>
      <c r="L176" s="19">
        <v>228.60132063879396</v>
      </c>
      <c r="M176" s="19">
        <v>273.72933671227003</v>
      </c>
    </row>
    <row r="177" spans="1:13" x14ac:dyDescent="0.2">
      <c r="A177" s="24" t="s">
        <v>34</v>
      </c>
      <c r="B177" s="19">
        <v>322.19386048011614</v>
      </c>
      <c r="C177" s="21">
        <v>361.76485427815697</v>
      </c>
      <c r="D177" s="21">
        <v>327.08604252089242</v>
      </c>
      <c r="E177" s="21">
        <v>372.33218668908614</v>
      </c>
      <c r="F177" s="21">
        <v>495.47982824498166</v>
      </c>
      <c r="G177" s="21">
        <v>304.08624639416996</v>
      </c>
      <c r="H177" s="21">
        <v>364.46789407112391</v>
      </c>
      <c r="I177" s="21">
        <v>338.03699257865503</v>
      </c>
      <c r="J177" s="21">
        <v>311.43220879588625</v>
      </c>
      <c r="K177" s="21">
        <v>237.37620746530891</v>
      </c>
      <c r="L177" s="21">
        <v>359.71788742392221</v>
      </c>
      <c r="M177" s="19">
        <v>470.83661951398142</v>
      </c>
    </row>
    <row r="178" spans="1:13" x14ac:dyDescent="0.2">
      <c r="A178" s="24" t="s">
        <v>62</v>
      </c>
      <c r="B178" s="6">
        <v>355.06042506448989</v>
      </c>
      <c r="C178" s="6">
        <v>461.62705546984364</v>
      </c>
      <c r="D178" s="6">
        <v>412.22593278479275</v>
      </c>
      <c r="E178" s="6">
        <v>485.71</v>
      </c>
      <c r="F178" s="6">
        <v>358.27</v>
      </c>
      <c r="G178" s="6">
        <f>+I36</f>
        <v>272.64672696419638</v>
      </c>
      <c r="H178" s="22">
        <f>+I37</f>
        <v>323.75531094934018</v>
      </c>
      <c r="I178" s="22">
        <v>363.15</v>
      </c>
      <c r="J178" s="22">
        <v>398.62</v>
      </c>
      <c r="K178" s="22">
        <f>+I40</f>
        <v>421.27080548395196</v>
      </c>
      <c r="L178" s="22">
        <f>+I41</f>
        <v>307.35363293499734</v>
      </c>
      <c r="M178" s="22">
        <f>+I42</f>
        <v>493.14227038593737</v>
      </c>
    </row>
    <row r="179" spans="1:13" x14ac:dyDescent="0.2">
      <c r="A179" s="24" t="s">
        <v>92</v>
      </c>
      <c r="B179" s="6">
        <f>+I43</f>
        <v>537.25699837461354</v>
      </c>
      <c r="C179" s="6">
        <f>+I44</f>
        <v>1035.2310242541382</v>
      </c>
      <c r="D179" s="6">
        <v>428.13</v>
      </c>
      <c r="E179" s="6">
        <v>322.25</v>
      </c>
      <c r="F179" s="6">
        <v>768.47</v>
      </c>
      <c r="G179" s="6">
        <v>495</v>
      </c>
      <c r="H179" s="22">
        <v>296.79000000000002</v>
      </c>
      <c r="I179" s="22">
        <v>268.16000000000003</v>
      </c>
      <c r="J179" s="22">
        <v>627.98</v>
      </c>
      <c r="K179" s="22">
        <v>1121.5899999999999</v>
      </c>
      <c r="L179" s="22">
        <v>387.46</v>
      </c>
      <c r="M179" s="22">
        <v>265.27999999999997</v>
      </c>
    </row>
    <row r="180" spans="1:13" x14ac:dyDescent="0.2">
      <c r="A180" s="24">
        <v>2008</v>
      </c>
      <c r="B180" s="6">
        <v>236.96</v>
      </c>
      <c r="C180" s="6">
        <v>308.18</v>
      </c>
      <c r="D180" s="6">
        <v>230.79</v>
      </c>
      <c r="E180" s="6">
        <v>406.18</v>
      </c>
      <c r="F180" s="6">
        <v>489.35</v>
      </c>
      <c r="G180" s="6">
        <v>3636.81</v>
      </c>
      <c r="H180" s="6">
        <v>7430.16</v>
      </c>
      <c r="I180" s="6">
        <v>12624.07</v>
      </c>
      <c r="J180" s="6">
        <v>0</v>
      </c>
      <c r="K180" s="22">
        <v>1332.71</v>
      </c>
      <c r="L180" s="22">
        <v>421.01</v>
      </c>
      <c r="M180" s="22">
        <v>351.68</v>
      </c>
    </row>
    <row r="181" spans="1:13" x14ac:dyDescent="0.2">
      <c r="A181" s="24">
        <v>2009</v>
      </c>
      <c r="B181" s="6">
        <v>245.04</v>
      </c>
      <c r="C181" s="6">
        <v>374.6940443342117</v>
      </c>
      <c r="D181" s="6">
        <v>505.91</v>
      </c>
      <c r="E181" s="6">
        <v>1018.25</v>
      </c>
      <c r="F181" s="6">
        <v>332.40871570222055</v>
      </c>
      <c r="G181" s="6">
        <v>3018.8089055124378</v>
      </c>
      <c r="H181" s="6">
        <v>609.72652039816865</v>
      </c>
      <c r="I181" s="6">
        <v>2793.64</v>
      </c>
      <c r="J181" s="6">
        <v>635.61</v>
      </c>
      <c r="K181" s="6">
        <v>7559.5</v>
      </c>
      <c r="L181" s="6">
        <v>1920.4167577165697</v>
      </c>
      <c r="M181" s="6">
        <v>1178.2784524285933</v>
      </c>
    </row>
    <row r="182" spans="1:13" x14ac:dyDescent="0.2">
      <c r="A182" s="24">
        <v>2010</v>
      </c>
      <c r="B182" s="6">
        <v>505.54118221696422</v>
      </c>
      <c r="C182" s="6">
        <v>3698.9398682463338</v>
      </c>
      <c r="D182" s="6">
        <v>1877.716089005492</v>
      </c>
      <c r="E182" s="6">
        <v>1327.9653391707</v>
      </c>
      <c r="F182" s="6">
        <v>415.47814431549506</v>
      </c>
      <c r="G182" s="6">
        <v>2580.055063608474</v>
      </c>
      <c r="H182" s="6">
        <v>3329.051951532183</v>
      </c>
      <c r="I182" s="6">
        <v>538.78423755004769</v>
      </c>
      <c r="J182" s="6">
        <v>1147.3080506199669</v>
      </c>
      <c r="K182" s="6">
        <v>871.75506540543381</v>
      </c>
      <c r="L182" s="6">
        <v>2652.4419326027132</v>
      </c>
      <c r="M182" s="6">
        <v>530.59120834509372</v>
      </c>
    </row>
    <row r="183" spans="1:13" x14ac:dyDescent="0.2">
      <c r="A183" s="24">
        <v>2011</v>
      </c>
      <c r="B183" s="6">
        <v>415.45699728948529</v>
      </c>
      <c r="C183" s="6">
        <v>716.25462085308061</v>
      </c>
      <c r="D183" s="6">
        <v>728.63696787537117</v>
      </c>
      <c r="E183" s="6">
        <v>562.04103911126117</v>
      </c>
      <c r="F183" s="6">
        <v>277.5238629691093</v>
      </c>
      <c r="G183" s="6">
        <v>721.21521110238348</v>
      </c>
      <c r="H183" s="6">
        <v>691.85700941003847</v>
      </c>
      <c r="I183" s="6">
        <v>379.11210152281956</v>
      </c>
      <c r="J183" s="6">
        <v>261.06124053359787</v>
      </c>
      <c r="K183" s="6">
        <v>359.11000414473182</v>
      </c>
      <c r="L183" s="6">
        <v>319.53206651758359</v>
      </c>
      <c r="M183" s="6">
        <v>295.00075349203541</v>
      </c>
    </row>
    <row r="184" spans="1:13" x14ac:dyDescent="0.2">
      <c r="A184" s="24">
        <v>2012</v>
      </c>
      <c r="B184" s="6">
        <v>355.88777227047427</v>
      </c>
      <c r="C184" s="6">
        <v>455.87542189399198</v>
      </c>
      <c r="D184" s="6">
        <v>289.89316905712536</v>
      </c>
      <c r="E184" s="6">
        <v>330.09859979895361</v>
      </c>
      <c r="F184" s="6">
        <v>505.99171121897859</v>
      </c>
      <c r="G184" s="6">
        <v>474.7925547794332</v>
      </c>
      <c r="H184" s="6">
        <v>324.53845086379829</v>
      </c>
      <c r="I184" s="6">
        <v>424.60377879540857</v>
      </c>
      <c r="J184" s="6">
        <v>514.46855658869117</v>
      </c>
      <c r="K184" s="6">
        <v>455.24544484473842</v>
      </c>
      <c r="L184" s="6">
        <v>648.41106270598868</v>
      </c>
      <c r="M184" s="6">
        <v>482.66611755160244</v>
      </c>
    </row>
    <row r="185" spans="1:13" x14ac:dyDescent="0.2">
      <c r="A185" s="24">
        <v>2013</v>
      </c>
      <c r="B185" s="6">
        <v>667.45936994048304</v>
      </c>
      <c r="C185" s="6">
        <v>326.66643783450507</v>
      </c>
      <c r="D185" s="6">
        <v>355.84217158859468</v>
      </c>
      <c r="E185" s="6">
        <v>449.27777318592751</v>
      </c>
      <c r="F185" s="6">
        <v>475.26098558461587</v>
      </c>
      <c r="G185" s="6">
        <v>603.75670488351614</v>
      </c>
      <c r="H185" s="6">
        <v>392.39438915334898</v>
      </c>
      <c r="I185" s="6">
        <v>452.41772482002813</v>
      </c>
      <c r="J185" s="6">
        <v>397.81307685546017</v>
      </c>
      <c r="K185" s="6">
        <v>261.78233375334912</v>
      </c>
      <c r="L185" s="6">
        <v>390.15892794445682</v>
      </c>
      <c r="M185" s="6">
        <v>293.64367399977897</v>
      </c>
    </row>
    <row r="186" spans="1:13" x14ac:dyDescent="0.2">
      <c r="A186" s="24">
        <v>2014</v>
      </c>
      <c r="B186" s="6">
        <v>350.25972979114766</v>
      </c>
      <c r="C186" s="6">
        <v>367.40669878709667</v>
      </c>
      <c r="D186" s="6">
        <v>306.25795480813571</v>
      </c>
      <c r="E186" s="6">
        <v>485.9932966927409</v>
      </c>
      <c r="F186" s="6">
        <v>319.62222381154101</v>
      </c>
      <c r="G186" s="6">
        <v>327.20287516932927</v>
      </c>
      <c r="H186" s="6">
        <v>200.05169545322295</v>
      </c>
      <c r="I186" s="6">
        <v>328.66010924642364</v>
      </c>
      <c r="J186" s="6">
        <v>382.89814355436073</v>
      </c>
      <c r="K186" s="6">
        <v>403.86145605146709</v>
      </c>
      <c r="L186" s="6">
        <v>176.75891696198656</v>
      </c>
      <c r="M186" s="6">
        <v>542.43375523097518</v>
      </c>
    </row>
    <row r="187" spans="1:13" x14ac:dyDescent="0.2">
      <c r="A187" s="24">
        <v>2015</v>
      </c>
      <c r="B187" s="6">
        <v>495.33287275030079</v>
      </c>
      <c r="C187" s="6">
        <v>281.75803398136213</v>
      </c>
      <c r="D187" s="6">
        <v>1987.3828746729225</v>
      </c>
      <c r="E187" s="6">
        <v>231.97583787996882</v>
      </c>
      <c r="F187" s="6">
        <v>175</v>
      </c>
      <c r="G187" s="6">
        <v>4647.6094159107552</v>
      </c>
      <c r="H187" s="6">
        <v>249.99999999999997</v>
      </c>
      <c r="I187" s="6">
        <v>2136.9274490299199</v>
      </c>
      <c r="J187" s="6">
        <v>298.06261817080662</v>
      </c>
      <c r="K187" s="6">
        <v>249.31176766959061</v>
      </c>
      <c r="L187" s="6">
        <v>175.67979709915193</v>
      </c>
      <c r="M187" s="6">
        <v>324.55888193990967</v>
      </c>
    </row>
    <row r="188" spans="1:13" x14ac:dyDescent="0.2">
      <c r="A188" s="24">
        <v>2016</v>
      </c>
      <c r="B188" s="6">
        <v>354.50320762131281</v>
      </c>
      <c r="C188" s="6">
        <v>218.52701856436164</v>
      </c>
      <c r="D188" s="6">
        <v>196.625</v>
      </c>
      <c r="E188" s="6">
        <v>217.2752464297586</v>
      </c>
      <c r="F188" s="6">
        <v>210.17778843357729</v>
      </c>
      <c r="G188" s="6">
        <v>179.76878612716763</v>
      </c>
      <c r="H188" s="6">
        <v>201.1904761904762</v>
      </c>
      <c r="I188" s="6">
        <v>505.77496572969943</v>
      </c>
      <c r="J188" s="6">
        <v>204.24851040688961</v>
      </c>
      <c r="K188" s="6">
        <v>144.44444444444446</v>
      </c>
      <c r="L188" s="6">
        <v>203.13467492260062</v>
      </c>
      <c r="M188" s="6">
        <v>227.65205702090816</v>
      </c>
    </row>
    <row r="189" spans="1:13" x14ac:dyDescent="0.2">
      <c r="A189" s="24">
        <v>2017</v>
      </c>
      <c r="B189" s="6">
        <v>200.43</v>
      </c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 x14ac:dyDescent="0.2">
      <c r="A190" s="1"/>
    </row>
    <row r="191" spans="1:13" x14ac:dyDescent="0.2">
      <c r="A191" s="1" t="s">
        <v>18</v>
      </c>
    </row>
    <row r="192" spans="1:13" x14ac:dyDescent="0.2">
      <c r="A192" s="13" t="s">
        <v>35</v>
      </c>
      <c r="B192" s="1" t="s">
        <v>94</v>
      </c>
      <c r="C192" s="1" t="s">
        <v>95</v>
      </c>
      <c r="D192" s="1" t="s">
        <v>23</v>
      </c>
      <c r="E192" s="1" t="s">
        <v>24</v>
      </c>
      <c r="F192" s="1" t="s">
        <v>25</v>
      </c>
      <c r="G192" s="1" t="s">
        <v>26</v>
      </c>
      <c r="H192" s="1" t="s">
        <v>27</v>
      </c>
      <c r="I192" s="1" t="s">
        <v>96</v>
      </c>
      <c r="J192" s="1" t="s">
        <v>97</v>
      </c>
      <c r="K192" s="1" t="s">
        <v>98</v>
      </c>
      <c r="L192" s="1" t="s">
        <v>99</v>
      </c>
      <c r="M192" s="1" t="s">
        <v>100</v>
      </c>
    </row>
    <row r="193" spans="1:13" hidden="1" x14ac:dyDescent="0.2">
      <c r="A193" s="24" t="s">
        <v>33</v>
      </c>
      <c r="B193" s="18">
        <v>1209755.95</v>
      </c>
      <c r="C193" s="18">
        <v>4170405.46</v>
      </c>
      <c r="D193" s="18">
        <v>2773809.65</v>
      </c>
      <c r="E193" s="18">
        <v>686310.01</v>
      </c>
      <c r="F193" s="18">
        <v>3741030.81</v>
      </c>
      <c r="G193" s="18">
        <v>1942833.52</v>
      </c>
      <c r="H193" s="18">
        <v>2044652.36</v>
      </c>
      <c r="I193" s="18">
        <v>1989653.49</v>
      </c>
      <c r="J193" s="18">
        <v>3193258.69</v>
      </c>
      <c r="K193" s="18">
        <v>8518107.5899999999</v>
      </c>
      <c r="L193" s="18">
        <v>1842154.71</v>
      </c>
      <c r="M193" s="18">
        <v>952899.45</v>
      </c>
    </row>
    <row r="194" spans="1:13" x14ac:dyDescent="0.2">
      <c r="A194" s="24" t="s">
        <v>34</v>
      </c>
      <c r="B194" s="20">
        <v>1118950.28</v>
      </c>
      <c r="C194" s="20">
        <f>5701671.68</f>
        <v>5701671.6799999997</v>
      </c>
      <c r="D194" s="20">
        <v>2990636</v>
      </c>
      <c r="E194" s="20">
        <v>3480941.06</v>
      </c>
      <c r="F194" s="20">
        <v>5311157.78</v>
      </c>
      <c r="G194" s="20">
        <v>2703889.29</v>
      </c>
      <c r="H194" s="20">
        <v>4650705.09</v>
      </c>
      <c r="I194" s="20">
        <v>1836091.87</v>
      </c>
      <c r="J194" s="20">
        <v>5604577.6299999999</v>
      </c>
      <c r="K194" s="20">
        <v>1324037.01</v>
      </c>
      <c r="L194" s="20">
        <v>1612996.95</v>
      </c>
      <c r="M194" s="40">
        <v>4024433.63</v>
      </c>
    </row>
    <row r="195" spans="1:13" x14ac:dyDescent="0.2">
      <c r="A195" s="24" t="s">
        <v>62</v>
      </c>
      <c r="B195" s="40">
        <v>1537320.39</v>
      </c>
      <c r="C195" s="40">
        <v>2259041.2400000002</v>
      </c>
      <c r="D195" s="40">
        <v>4813881.28</v>
      </c>
      <c r="E195" s="20">
        <v>3141523.23</v>
      </c>
      <c r="F195" s="20">
        <v>6025369.9500000002</v>
      </c>
      <c r="G195" s="22">
        <f>+H36</f>
        <v>890923.62</v>
      </c>
      <c r="H195" s="22">
        <f>+H37</f>
        <v>1590293.21</v>
      </c>
      <c r="I195" s="22">
        <v>4274006.8099999996</v>
      </c>
      <c r="J195" s="22">
        <v>2004961.5</v>
      </c>
      <c r="K195" s="22">
        <f>+H40</f>
        <v>1846724.83</v>
      </c>
      <c r="L195" s="22">
        <f>+H41</f>
        <v>5058312.37</v>
      </c>
      <c r="M195" s="22">
        <f>+H42</f>
        <v>2214236.41</v>
      </c>
    </row>
    <row r="196" spans="1:13" x14ac:dyDescent="0.2">
      <c r="A196" s="24" t="s">
        <v>92</v>
      </c>
      <c r="B196" s="22">
        <f>+H43</f>
        <v>4569069.37</v>
      </c>
      <c r="C196" s="22">
        <f>+H44</f>
        <v>11078923.369999999</v>
      </c>
      <c r="D196" s="40">
        <v>2567201.33</v>
      </c>
      <c r="E196" s="20">
        <v>3250525.86</v>
      </c>
      <c r="F196" s="20">
        <v>4844311.6399999997</v>
      </c>
      <c r="G196" s="20">
        <v>4008594.4</v>
      </c>
      <c r="H196" s="20">
        <v>2529957.38</v>
      </c>
      <c r="I196" s="22">
        <v>2892575.29</v>
      </c>
      <c r="J196" s="22">
        <v>1936243.01</v>
      </c>
      <c r="K196" s="22">
        <v>6035465.6900000004</v>
      </c>
      <c r="L196" s="22">
        <v>1171854.94</v>
      </c>
      <c r="M196" s="22">
        <v>2413328.16</v>
      </c>
    </row>
    <row r="197" spans="1:13" x14ac:dyDescent="0.2">
      <c r="A197" s="4">
        <v>2008</v>
      </c>
      <c r="B197" s="22">
        <f>+H55</f>
        <v>1304223.48</v>
      </c>
      <c r="C197" s="22">
        <f>H56</f>
        <v>433826.75</v>
      </c>
      <c r="D197" s="22">
        <f>H57</f>
        <v>3959010.21</v>
      </c>
      <c r="E197" s="40">
        <v>1409967.24</v>
      </c>
      <c r="F197" s="40">
        <v>2287897.7799999998</v>
      </c>
      <c r="G197" s="40">
        <v>35829909.810000002</v>
      </c>
      <c r="H197" s="20">
        <v>48806966.780000001</v>
      </c>
      <c r="I197" s="22">
        <v>93831700.030000001</v>
      </c>
      <c r="J197" s="22">
        <v>0</v>
      </c>
      <c r="K197" s="22">
        <v>43559940.380000003</v>
      </c>
      <c r="L197" s="40">
        <v>3757649.9199999999</v>
      </c>
      <c r="M197" s="40">
        <v>1501254.23</v>
      </c>
    </row>
    <row r="198" spans="1:13" x14ac:dyDescent="0.2">
      <c r="A198" s="4">
        <v>2009</v>
      </c>
      <c r="B198" s="40">
        <v>880837.75</v>
      </c>
      <c r="C198" s="6">
        <v>604287.81999999995</v>
      </c>
      <c r="D198" s="6">
        <v>1356772.99</v>
      </c>
      <c r="E198" s="40">
        <v>773943.34</v>
      </c>
      <c r="F198" s="40">
        <v>3758375.82</v>
      </c>
      <c r="G198" s="40">
        <v>1441487.29</v>
      </c>
      <c r="H198" s="40">
        <v>3236428.98</v>
      </c>
      <c r="I198" s="40">
        <v>7324454.3799999999</v>
      </c>
      <c r="J198" s="40">
        <v>29932</v>
      </c>
      <c r="K198" s="40">
        <v>12131040.07</v>
      </c>
      <c r="L198" s="6">
        <v>2654065.89</v>
      </c>
      <c r="M198" s="6">
        <v>9445466.5500000007</v>
      </c>
    </row>
    <row r="199" spans="1:13" x14ac:dyDescent="0.2">
      <c r="A199" s="4">
        <v>2010</v>
      </c>
      <c r="B199" s="6">
        <v>4099665.49</v>
      </c>
      <c r="C199" s="6">
        <v>6303884.9800000004</v>
      </c>
      <c r="D199" s="6">
        <v>4826740.5599999996</v>
      </c>
      <c r="E199" s="6">
        <v>3471860.47</v>
      </c>
      <c r="F199" s="6">
        <v>1820157.4</v>
      </c>
      <c r="G199">
        <v>6072056.3899999997</v>
      </c>
      <c r="H199">
        <v>4596455.32</v>
      </c>
      <c r="I199">
        <v>3716759.96</v>
      </c>
      <c r="J199" s="40">
        <v>1121923.8600000001</v>
      </c>
      <c r="K199" s="40">
        <v>2705881.52</v>
      </c>
      <c r="L199" s="40">
        <v>6592803.5700000003</v>
      </c>
      <c r="M199" s="6">
        <v>2864918.74</v>
      </c>
    </row>
    <row r="200" spans="1:13" x14ac:dyDescent="0.2">
      <c r="A200" s="4">
        <v>2011</v>
      </c>
      <c r="B200" s="40">
        <v>2216371.6800000002</v>
      </c>
      <c r="C200" s="40">
        <v>604518.9</v>
      </c>
      <c r="D200" s="40">
        <v>11572567.17</v>
      </c>
      <c r="E200">
        <v>2332301.7000000002</v>
      </c>
      <c r="F200">
        <v>2774369.98</v>
      </c>
      <c r="G200">
        <v>2446928.15</v>
      </c>
      <c r="H200">
        <v>4237220.83</v>
      </c>
      <c r="I200">
        <v>667147.06999999995</v>
      </c>
      <c r="J200">
        <v>2978732.25</v>
      </c>
      <c r="K200">
        <v>2715376.54</v>
      </c>
      <c r="L200">
        <v>1391869.22</v>
      </c>
      <c r="M200">
        <v>4625707.6900000004</v>
      </c>
    </row>
    <row r="201" spans="1:13" x14ac:dyDescent="0.2">
      <c r="A201" s="4">
        <v>2012</v>
      </c>
      <c r="B201" s="6">
        <v>2034845.28</v>
      </c>
      <c r="C201" s="6">
        <v>3360494.79</v>
      </c>
      <c r="D201" s="6">
        <v>1015037.74</v>
      </c>
      <c r="E201">
        <v>834086.54</v>
      </c>
      <c r="F201">
        <v>7401140.7599999998</v>
      </c>
      <c r="G201">
        <v>2940680.39</v>
      </c>
      <c r="H201">
        <v>498136.34</v>
      </c>
      <c r="I201">
        <v>4907849.4400000004</v>
      </c>
      <c r="J201">
        <v>337567</v>
      </c>
      <c r="K201">
        <v>1360942.6</v>
      </c>
      <c r="L201">
        <v>1821788.69</v>
      </c>
      <c r="M201">
        <v>1963075.5</v>
      </c>
    </row>
    <row r="202" spans="1:13" x14ac:dyDescent="0.2">
      <c r="A202" s="4">
        <v>2013</v>
      </c>
      <c r="B202" s="6">
        <v>1170803.83</v>
      </c>
      <c r="C202" s="6">
        <v>756594.75</v>
      </c>
      <c r="D202" s="6">
        <v>279549.61</v>
      </c>
      <c r="E202" s="40">
        <v>2011205.43</v>
      </c>
      <c r="F202" s="40">
        <v>592552.06999999995</v>
      </c>
      <c r="G202" s="40">
        <v>2626342.27</v>
      </c>
      <c r="H202">
        <v>700580.55</v>
      </c>
      <c r="I202">
        <v>1124182.04</v>
      </c>
      <c r="J202">
        <v>2715392.5</v>
      </c>
      <c r="K202">
        <v>4021116.7</v>
      </c>
      <c r="L202">
        <v>2690297.58</v>
      </c>
      <c r="M202">
        <v>770570.92</v>
      </c>
    </row>
    <row r="203" spans="1:13" x14ac:dyDescent="0.2">
      <c r="A203" s="4">
        <v>2014</v>
      </c>
      <c r="B203" s="40">
        <v>816900.26</v>
      </c>
      <c r="C203">
        <v>1106094.3999999999</v>
      </c>
      <c r="D203">
        <v>769753.95</v>
      </c>
      <c r="E203">
        <v>1871963.56</v>
      </c>
      <c r="F203">
        <v>580974.12</v>
      </c>
      <c r="G203">
        <v>1138394.1000000001</v>
      </c>
      <c r="H203">
        <v>1512670.89</v>
      </c>
      <c r="I203">
        <v>997895.9</v>
      </c>
      <c r="J203" s="6">
        <v>663723.30000000005</v>
      </c>
      <c r="K203" s="6">
        <v>1196508.22</v>
      </c>
      <c r="L203" s="6">
        <v>69330.149999999994</v>
      </c>
      <c r="M203">
        <v>634492.9</v>
      </c>
    </row>
    <row r="204" spans="1:13" x14ac:dyDescent="0.2">
      <c r="A204" s="4">
        <v>2015</v>
      </c>
      <c r="B204" s="40">
        <v>2700090.2</v>
      </c>
      <c r="C204">
        <v>307035.95600000001</v>
      </c>
      <c r="D204">
        <v>2202616.44</v>
      </c>
      <c r="E204" s="6">
        <v>23810</v>
      </c>
      <c r="F204" s="6">
        <v>6312.25</v>
      </c>
      <c r="G204" s="6">
        <v>3745369</v>
      </c>
      <c r="H204">
        <v>9005</v>
      </c>
      <c r="I204">
        <v>3084851.37</v>
      </c>
      <c r="J204" s="6">
        <v>476400.04</v>
      </c>
      <c r="K204" s="40">
        <v>96492.38</v>
      </c>
      <c r="L204" s="40">
        <v>22165.52</v>
      </c>
      <c r="M204" s="40">
        <v>482109.5</v>
      </c>
    </row>
    <row r="205" spans="1:13" x14ac:dyDescent="0.2">
      <c r="A205" s="4">
        <v>2016</v>
      </c>
      <c r="B205" s="40">
        <v>307629.73</v>
      </c>
      <c r="C205">
        <v>519939.15</v>
      </c>
      <c r="D205">
        <v>47190</v>
      </c>
      <c r="E205">
        <v>139880.5</v>
      </c>
      <c r="F205" s="6">
        <v>312958.3</v>
      </c>
      <c r="G205" s="6">
        <v>31100</v>
      </c>
      <c r="H205" s="6">
        <v>59150</v>
      </c>
      <c r="I205" s="84">
        <v>343132.91</v>
      </c>
      <c r="J205" s="84">
        <v>156244.79999999999</v>
      </c>
      <c r="K205" s="84">
        <v>6500</v>
      </c>
      <c r="L205">
        <v>131225</v>
      </c>
      <c r="M205">
        <v>449627.61</v>
      </c>
    </row>
    <row r="206" spans="1:13" x14ac:dyDescent="0.2">
      <c r="A206" s="4">
        <v>2017</v>
      </c>
      <c r="B206">
        <v>48134.25</v>
      </c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theme="8" tint="0.39997558519241921"/>
    <pageSetUpPr fitToPage="1"/>
  </sheetPr>
  <dimension ref="A3:Z507"/>
  <sheetViews>
    <sheetView topLeftCell="A263" workbookViewId="0">
      <selection activeCell="G287" sqref="G287:G344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7" bestFit="1" customWidth="1"/>
    <col min="5" max="5" width="14.140625" bestFit="1" customWidth="1"/>
    <col min="6" max="6" width="7.42578125" bestFit="1" customWidth="1"/>
    <col min="7" max="7" width="15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42278</v>
      </c>
      <c r="B5" s="6">
        <v>10976792.98</v>
      </c>
      <c r="C5" s="6">
        <v>6118160.7199999997</v>
      </c>
      <c r="D5" s="6">
        <v>591655.93999999994</v>
      </c>
    </row>
    <row r="6" spans="1:5" x14ac:dyDescent="0.2">
      <c r="A6" s="1">
        <v>42309</v>
      </c>
      <c r="B6" s="6">
        <v>9242726.4100000001</v>
      </c>
      <c r="C6" s="6">
        <v>4746151.8499999996</v>
      </c>
      <c r="D6" s="6">
        <v>599614.59</v>
      </c>
    </row>
    <row r="7" spans="1:5" x14ac:dyDescent="0.2">
      <c r="A7" s="1">
        <v>42339</v>
      </c>
      <c r="B7" s="6">
        <v>8055850.3399999999</v>
      </c>
      <c r="C7" s="6">
        <v>4508418.3600000003</v>
      </c>
      <c r="D7" s="6">
        <v>541342.74</v>
      </c>
    </row>
    <row r="8" spans="1:5" x14ac:dyDescent="0.2">
      <c r="A8" s="1">
        <v>42370</v>
      </c>
      <c r="B8" s="6">
        <v>6086577.4100000001</v>
      </c>
      <c r="C8" s="6">
        <v>5284552.55</v>
      </c>
      <c r="D8" s="6">
        <v>424150.74</v>
      </c>
    </row>
    <row r="9" spans="1:5" x14ac:dyDescent="0.2">
      <c r="A9" s="1">
        <v>42401</v>
      </c>
      <c r="B9" s="6">
        <v>5851522.4100000001</v>
      </c>
      <c r="C9" s="6">
        <v>4179218.42</v>
      </c>
      <c r="D9" s="6">
        <v>411541.77</v>
      </c>
    </row>
    <row r="10" spans="1:5" x14ac:dyDescent="0.2">
      <c r="A10" s="1">
        <v>42430</v>
      </c>
      <c r="B10" s="6">
        <v>7926332.9400000004</v>
      </c>
      <c r="C10" s="6">
        <v>3615393.21</v>
      </c>
      <c r="D10" s="6">
        <v>586048.5</v>
      </c>
    </row>
    <row r="11" spans="1:5" x14ac:dyDescent="0.2">
      <c r="A11" s="1">
        <v>42461</v>
      </c>
      <c r="B11" s="6">
        <v>8862439.5399999991</v>
      </c>
      <c r="C11" s="6">
        <v>3948703.52</v>
      </c>
      <c r="D11" s="6">
        <v>534037.68000000005</v>
      </c>
    </row>
    <row r="12" spans="1:5" x14ac:dyDescent="0.2">
      <c r="A12" s="1">
        <v>42491</v>
      </c>
      <c r="B12" s="6">
        <v>10179757.029999999</v>
      </c>
      <c r="C12" s="6">
        <v>4156418.56</v>
      </c>
      <c r="D12" s="6">
        <v>584128.81999999995</v>
      </c>
    </row>
    <row r="13" spans="1:5" x14ac:dyDescent="0.2">
      <c r="A13" s="1">
        <v>42522</v>
      </c>
      <c r="B13" s="6">
        <v>10490782.619999999</v>
      </c>
      <c r="C13" s="6">
        <v>5113868.93</v>
      </c>
      <c r="D13" s="6">
        <v>629904.73</v>
      </c>
    </row>
    <row r="14" spans="1:5" x14ac:dyDescent="0.2">
      <c r="A14" s="1">
        <v>42552</v>
      </c>
      <c r="B14" s="6">
        <v>9631063.5399999991</v>
      </c>
      <c r="C14" s="6">
        <v>6244689.8300000001</v>
      </c>
      <c r="D14" s="6">
        <v>582830.56000000006</v>
      </c>
    </row>
    <row r="15" spans="1:5" x14ac:dyDescent="0.2">
      <c r="A15" s="1">
        <v>42583</v>
      </c>
      <c r="B15" s="6">
        <v>9367290.0500000007</v>
      </c>
      <c r="C15" s="6">
        <v>5624746.7800000003</v>
      </c>
      <c r="D15" s="6">
        <v>532750.93000000005</v>
      </c>
    </row>
    <row r="16" spans="1:5" x14ac:dyDescent="0.2">
      <c r="A16" s="1">
        <v>42614</v>
      </c>
      <c r="B16" s="6">
        <v>8854536.75</v>
      </c>
      <c r="C16" s="6">
        <v>6005921.2800000003</v>
      </c>
      <c r="D16" s="6">
        <v>537001.4</v>
      </c>
    </row>
    <row r="17" spans="1:26" x14ac:dyDescent="0.2">
      <c r="A17" s="1">
        <v>42644</v>
      </c>
      <c r="B17" s="6">
        <v>9523067.5099999998</v>
      </c>
      <c r="C17" s="6">
        <v>5821203.6900000004</v>
      </c>
      <c r="D17" s="6">
        <v>640200.92000000004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6">
        <f>SUM(B5:B18)</f>
        <v>115048739.53</v>
      </c>
      <c r="C19" s="6">
        <f>SUM(C5:C18)</f>
        <v>65367447.699999996</v>
      </c>
      <c r="D19" s="64">
        <f>SUM(D5:D18)</f>
        <v>7195209.3200000003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34597402.43</v>
      </c>
      <c r="O39">
        <v>30771305.629999999</v>
      </c>
      <c r="P39">
        <v>33951552.759999998</v>
      </c>
      <c r="Q39">
        <v>32321260.379999999</v>
      </c>
      <c r="R39">
        <v>32801280.48</v>
      </c>
      <c r="S39">
        <v>31020150.239999998</v>
      </c>
      <c r="T39">
        <v>34204996.5</v>
      </c>
      <c r="U39">
        <v>35048373.939999998</v>
      </c>
      <c r="V39">
        <v>33308952.489999998</v>
      </c>
      <c r="W39">
        <v>29313143.489999998</v>
      </c>
      <c r="X39">
        <v>26812778.550000001</v>
      </c>
      <c r="Y39">
        <v>29467303.84</v>
      </c>
      <c r="Z39" s="27">
        <f>SUM(N39:Y39)</f>
        <v>383618500.72999996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26778837.73</v>
      </c>
      <c r="O40">
        <v>26007980.93</v>
      </c>
      <c r="P40">
        <v>30981820.300000001</v>
      </c>
      <c r="Q40">
        <v>28292456.239999998</v>
      </c>
      <c r="R40">
        <v>30352284.5</v>
      </c>
      <c r="S40">
        <v>30600370.809999999</v>
      </c>
      <c r="T40">
        <v>29830911.640000001</v>
      </c>
      <c r="U40">
        <v>28274839.59</v>
      </c>
      <c r="V40">
        <v>26864102.530000001</v>
      </c>
      <c r="W40">
        <v>24395902.710000001</v>
      </c>
      <c r="X40">
        <v>20764965.539999999</v>
      </c>
      <c r="Y40">
        <v>17145221.93</v>
      </c>
      <c r="Z40" s="27">
        <f>SUM(N40:Y40)</f>
        <v>320289694.44999999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12924003.189999999</v>
      </c>
      <c r="O41">
        <v>12377514.15</v>
      </c>
      <c r="P41">
        <v>12807837.68</v>
      </c>
      <c r="Q41">
        <v>14356959.73</v>
      </c>
      <c r="R41">
        <v>15763454.109999999</v>
      </c>
      <c r="S41">
        <v>15459765.82</v>
      </c>
      <c r="T41">
        <v>13122741.279999999</v>
      </c>
      <c r="U41">
        <v>11070703.289999999</v>
      </c>
      <c r="V41">
        <v>10729395.359999999</v>
      </c>
      <c r="W41">
        <v>10976792.98</v>
      </c>
      <c r="X41">
        <v>9242726.4100000001</v>
      </c>
      <c r="Y41">
        <v>8055850.3399999999</v>
      </c>
      <c r="Z41" s="27">
        <f>SUM(N41:Y41)</f>
        <v>146887744.34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6086577.4100000001</v>
      </c>
      <c r="O42">
        <v>5851522.4100000001</v>
      </c>
      <c r="P42">
        <v>7926332.9400000004</v>
      </c>
      <c r="Q42">
        <v>8862439.5399999991</v>
      </c>
      <c r="R42">
        <v>10179757.029999999</v>
      </c>
      <c r="S42">
        <v>10490782.619999999</v>
      </c>
      <c r="T42">
        <v>9631063.5399999991</v>
      </c>
      <c r="U42">
        <v>9367290.0500000007</v>
      </c>
      <c r="V42">
        <v>8854536.75</v>
      </c>
      <c r="W42">
        <v>9523067.5099999998</v>
      </c>
      <c r="Z42" s="27">
        <f>SUM(N42:Y42)</f>
        <v>86773369.799999997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 t="s">
        <v>48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N46" s="9" t="s">
        <v>21</v>
      </c>
      <c r="O46" s="9" t="s">
        <v>22</v>
      </c>
      <c r="P46" s="9" t="s">
        <v>23</v>
      </c>
      <c r="Q46" s="9" t="s">
        <v>24</v>
      </c>
      <c r="R46" s="9" t="s">
        <v>25</v>
      </c>
      <c r="S46" s="9" t="s">
        <v>26</v>
      </c>
      <c r="T46" s="9" t="s">
        <v>27</v>
      </c>
      <c r="U46" s="9" t="s">
        <v>28</v>
      </c>
      <c r="V46" s="9" t="s">
        <v>29</v>
      </c>
      <c r="W46" s="9" t="s">
        <v>30</v>
      </c>
      <c r="X46" s="9" t="s">
        <v>31</v>
      </c>
      <c r="Y46" s="9" t="s">
        <v>32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2004</v>
      </c>
      <c r="N47">
        <v>439528.96090617601</v>
      </c>
      <c r="O47">
        <v>352554.18074302399</v>
      </c>
      <c r="P47">
        <v>388250.30564981903</v>
      </c>
      <c r="Q47">
        <v>371664.94968947303</v>
      </c>
      <c r="R47">
        <v>376944.419134308</v>
      </c>
      <c r="S47">
        <v>364373.39083432802</v>
      </c>
      <c r="T47">
        <v>373376.36701310403</v>
      </c>
      <c r="U47">
        <v>374957.04543857201</v>
      </c>
      <c r="V47">
        <v>252648.34940940799</v>
      </c>
      <c r="W47">
        <v>294836.08750282298</v>
      </c>
      <c r="X47">
        <v>306161.90200133098</v>
      </c>
      <c r="Y47">
        <v>325615.34984864801</v>
      </c>
      <c r="Z47" s="27">
        <f t="shared" ref="Z47:Z54" si="1">SUM(N47:Y47)</f>
        <v>4220911.3081710143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2005</v>
      </c>
      <c r="N48">
        <v>346534.81699999399</v>
      </c>
      <c r="O48">
        <v>319401.76471379801</v>
      </c>
      <c r="P48">
        <v>326574.195420017</v>
      </c>
      <c r="Q48">
        <v>404282.72753221501</v>
      </c>
      <c r="R48">
        <v>376916.31102423603</v>
      </c>
      <c r="S48">
        <v>358886.38515602902</v>
      </c>
      <c r="T48">
        <v>319254.63716400898</v>
      </c>
      <c r="U48">
        <v>315616.43991115497</v>
      </c>
      <c r="V48">
        <v>78702.698250476999</v>
      </c>
      <c r="W48">
        <v>114538.450766073</v>
      </c>
      <c r="X48">
        <v>180921.896908191</v>
      </c>
      <c r="Y48">
        <v>197290.87605285901</v>
      </c>
      <c r="Z48" s="27">
        <f t="shared" si="1"/>
        <v>3338921.1998990532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2006</v>
      </c>
      <c r="N49">
        <v>230553.141174936</v>
      </c>
      <c r="O49">
        <v>221290.45905745699</v>
      </c>
      <c r="P49">
        <v>249233.35198095901</v>
      </c>
      <c r="Q49">
        <v>283338.50460554601</v>
      </c>
      <c r="R49">
        <v>275598.75576610601</v>
      </c>
      <c r="S49">
        <v>300558.28335014498</v>
      </c>
      <c r="T49">
        <v>317273.171989795</v>
      </c>
      <c r="U49">
        <v>336148.30097036698</v>
      </c>
      <c r="V49">
        <v>309714.79657643603</v>
      </c>
      <c r="W49">
        <v>358167.34685092402</v>
      </c>
      <c r="X49">
        <v>348876.45929372002</v>
      </c>
      <c r="Y49">
        <v>372942.69787241297</v>
      </c>
      <c r="Z49" s="27">
        <f t="shared" si="1"/>
        <v>3603695.269488804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2007</v>
      </c>
      <c r="N50">
        <v>369686.73914022697</v>
      </c>
      <c r="O50">
        <v>334445.28206181398</v>
      </c>
      <c r="P50">
        <v>381894.43356020103</v>
      </c>
      <c r="Q50">
        <v>380620.56595321902</v>
      </c>
      <c r="R50">
        <v>394922.13871444901</v>
      </c>
      <c r="S50">
        <v>386951.94095416297</v>
      </c>
      <c r="T50">
        <v>384343.36551910499</v>
      </c>
      <c r="U50">
        <v>372200.984394125</v>
      </c>
      <c r="V50">
        <v>369099.63612368802</v>
      </c>
      <c r="W50">
        <v>390100.07048634702</v>
      </c>
      <c r="X50">
        <v>381339.32242040703</v>
      </c>
      <c r="Y50">
        <v>404072.87381251203</v>
      </c>
      <c r="Z50" s="27">
        <f t="shared" si="1"/>
        <v>4549677.3531402573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2008</v>
      </c>
      <c r="N51">
        <v>361179.55744089198</v>
      </c>
      <c r="O51">
        <v>362298.87173431797</v>
      </c>
      <c r="P51">
        <v>444589.56284687901</v>
      </c>
      <c r="Q51">
        <v>390368.81310596003</v>
      </c>
      <c r="R51">
        <v>411263.34889933502</v>
      </c>
      <c r="S51">
        <v>386821.99641245499</v>
      </c>
      <c r="T51">
        <v>432048.85404347599</v>
      </c>
      <c r="U51">
        <v>391784.92503290501</v>
      </c>
      <c r="V51">
        <v>135416.92299500699</v>
      </c>
      <c r="W51">
        <v>295684.92898270499</v>
      </c>
      <c r="X51">
        <v>331775.50332623802</v>
      </c>
      <c r="Y51">
        <v>358333.34032828198</v>
      </c>
      <c r="Z51" s="27">
        <f t="shared" si="1"/>
        <v>4301566.6251484519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2009</v>
      </c>
      <c r="N52">
        <v>335999.291883467</v>
      </c>
      <c r="O52">
        <v>298096.22741041501</v>
      </c>
      <c r="P52">
        <v>343406.40416385798</v>
      </c>
      <c r="Q52">
        <v>340943.81547277299</v>
      </c>
      <c r="R52">
        <v>346131.21165936498</v>
      </c>
      <c r="S52">
        <v>338470.93483570497</v>
      </c>
      <c r="T52">
        <v>337663.90513253299</v>
      </c>
      <c r="U52">
        <v>337300.82635378197</v>
      </c>
      <c r="V52">
        <v>347860.55052387301</v>
      </c>
      <c r="W52">
        <v>368418.32545770798</v>
      </c>
      <c r="X52">
        <v>319930.81494935398</v>
      </c>
      <c r="Y52">
        <v>380201.65609252697</v>
      </c>
      <c r="Z52" s="27">
        <f t="shared" si="1"/>
        <v>4094423.9639353598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2010</v>
      </c>
      <c r="N53">
        <v>306331.07212858298</v>
      </c>
      <c r="O53">
        <v>305578.47640770703</v>
      </c>
      <c r="P53">
        <v>325698.63092944497</v>
      </c>
      <c r="Q53">
        <v>328811.54585523298</v>
      </c>
      <c r="R53">
        <v>324519.78591738798</v>
      </c>
      <c r="S53">
        <v>315482.03310204699</v>
      </c>
      <c r="T53">
        <v>328812.15654130699</v>
      </c>
      <c r="U53">
        <v>367858.64456785901</v>
      </c>
      <c r="V53">
        <v>327870.716555472</v>
      </c>
      <c r="W53">
        <v>347353.03464627999</v>
      </c>
      <c r="X53">
        <v>307710.34779658902</v>
      </c>
      <c r="Y53">
        <v>326418.77197902102</v>
      </c>
      <c r="Z53" s="27">
        <f t="shared" si="1"/>
        <v>3912445.2164269309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2011</v>
      </c>
      <c r="N54">
        <v>289933.801264279</v>
      </c>
      <c r="O54">
        <v>300448.11865709198</v>
      </c>
      <c r="P54">
        <v>350333.92757733399</v>
      </c>
      <c r="Q54">
        <v>324508.42118392698</v>
      </c>
      <c r="R54">
        <v>325166.87311009999</v>
      </c>
      <c r="S54">
        <v>313539.40973677801</v>
      </c>
      <c r="T54">
        <v>317672.23063590098</v>
      </c>
      <c r="U54">
        <v>344112.03167693102</v>
      </c>
      <c r="V54">
        <v>297685.96681910899</v>
      </c>
      <c r="W54">
        <v>346547.70302868</v>
      </c>
      <c r="X54">
        <v>339844.16586564702</v>
      </c>
      <c r="Y54">
        <v>351073.06417927402</v>
      </c>
      <c r="Z54" s="27">
        <f t="shared" si="1"/>
        <v>3900865.7137350515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2012</v>
      </c>
      <c r="N55">
        <v>350153.20710683399</v>
      </c>
      <c r="O55">
        <v>303701.98057338299</v>
      </c>
      <c r="P55">
        <v>331411.33775149297</v>
      </c>
      <c r="Q55">
        <v>328742.294713918</v>
      </c>
      <c r="R55">
        <v>338444.932251397</v>
      </c>
      <c r="S55">
        <v>322440.18200785102</v>
      </c>
      <c r="T55">
        <v>349392.99104951799</v>
      </c>
      <c r="U55">
        <v>291191.010585115</v>
      </c>
      <c r="V55">
        <v>251369.62620641899</v>
      </c>
      <c r="W55">
        <v>344344.08230810001</v>
      </c>
      <c r="X55">
        <v>335227.400356183</v>
      </c>
      <c r="Y55">
        <v>352771.29816596402</v>
      </c>
      <c r="Z55" s="27">
        <f>SUM(N55:Y55)</f>
        <v>3899190.3430761746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2013</v>
      </c>
      <c r="N56">
        <v>345328.14586763299</v>
      </c>
      <c r="O56">
        <v>311802.30691025202</v>
      </c>
      <c r="P56">
        <v>344069.017627983</v>
      </c>
      <c r="Q56">
        <v>328258.94061309902</v>
      </c>
      <c r="R56">
        <v>345483.72824727499</v>
      </c>
      <c r="S56">
        <v>337083.05574459099</v>
      </c>
      <c r="T56">
        <v>327076.31312518398</v>
      </c>
      <c r="U56">
        <v>357561.07879513298</v>
      </c>
      <c r="V56">
        <v>343211.80871578801</v>
      </c>
      <c r="W56">
        <v>328246.63309647498</v>
      </c>
      <c r="X56">
        <v>314587.66093481501</v>
      </c>
      <c r="Y56">
        <v>339722.82269086002</v>
      </c>
      <c r="Z56" s="27">
        <f>SUM(N56:Y56)</f>
        <v>4022431.5123690888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2014</v>
      </c>
      <c r="N57">
        <v>309914.02959441702</v>
      </c>
      <c r="O57">
        <v>274376.58669268701</v>
      </c>
      <c r="P57">
        <v>334647.34767809202</v>
      </c>
      <c r="Q57">
        <v>306293.95868918701</v>
      </c>
      <c r="R57">
        <v>333055.51434920903</v>
      </c>
      <c r="S57">
        <v>327396.51404418598</v>
      </c>
      <c r="T57">
        <v>322349.44786832802</v>
      </c>
      <c r="U57">
        <v>323387.45623034699</v>
      </c>
      <c r="V57">
        <v>317158.71636545198</v>
      </c>
      <c r="W57">
        <v>321148.49014341598</v>
      </c>
      <c r="X57">
        <v>303443.861856214</v>
      </c>
      <c r="Y57">
        <v>317012.99958035402</v>
      </c>
      <c r="Z57" s="27">
        <f>SUM(N57:Y57)</f>
        <v>3790184.9230918889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2015</v>
      </c>
      <c r="N58">
        <v>311851.25525224902</v>
      </c>
      <c r="O58">
        <v>294095.346007402</v>
      </c>
      <c r="P58">
        <v>300696.252926377</v>
      </c>
      <c r="Q58">
        <v>293509.73242757801</v>
      </c>
      <c r="R58">
        <v>294977.43986745703</v>
      </c>
      <c r="S58">
        <v>281229.771688857</v>
      </c>
      <c r="T58">
        <v>284012.12736659398</v>
      </c>
      <c r="U58">
        <v>286993.05209460401</v>
      </c>
      <c r="V58">
        <v>264050.144187561</v>
      </c>
      <c r="W58">
        <v>271935.20332015603</v>
      </c>
      <c r="X58">
        <v>259448.342766755</v>
      </c>
      <c r="Y58">
        <v>262666.33941284998</v>
      </c>
      <c r="Z58" s="27">
        <f>SUM(N58:Y58)</f>
        <v>3405465.0073184399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2016</v>
      </c>
      <c r="N59">
        <v>235686.75242129</v>
      </c>
      <c r="O59">
        <v>250155.342496631</v>
      </c>
      <c r="P59">
        <v>275861.23919006798</v>
      </c>
      <c r="Q59">
        <v>274618.65343240398</v>
      </c>
      <c r="R59">
        <v>265992.91031395301</v>
      </c>
      <c r="S59">
        <v>253818.61322704001</v>
      </c>
      <c r="T59">
        <v>254803.830797806</v>
      </c>
      <c r="U59">
        <v>249742.638886678</v>
      </c>
      <c r="V59">
        <v>236377.67262826799</v>
      </c>
      <c r="W59">
        <v>228523.17674060701</v>
      </c>
      <c r="Z59" s="27">
        <f>SUM(N59:Y59)</f>
        <v>2525580.8301347448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723724.14</v>
      </c>
      <c r="C138">
        <v>33873678.289999999</v>
      </c>
      <c r="D138">
        <v>34597402.43</v>
      </c>
      <c r="E138">
        <v>34647516.531622499</v>
      </c>
      <c r="F138">
        <v>10</v>
      </c>
      <c r="G138">
        <v>345328.14586763299</v>
      </c>
      <c r="H138">
        <v>112.79871924739</v>
      </c>
      <c r="I138">
        <v>4305056.0423225202</v>
      </c>
      <c r="J138">
        <v>0</v>
      </c>
    </row>
    <row r="139" spans="1:10" x14ac:dyDescent="0.2">
      <c r="A139" s="1">
        <v>41306</v>
      </c>
      <c r="B139">
        <v>813454.59</v>
      </c>
      <c r="C139">
        <v>29957851.039999999</v>
      </c>
      <c r="D139">
        <v>30771305.629999999</v>
      </c>
      <c r="E139">
        <v>30744770.872977398</v>
      </c>
      <c r="F139">
        <v>10</v>
      </c>
      <c r="G139">
        <v>311802.30691025202</v>
      </c>
      <c r="H139">
        <v>110.440962065618</v>
      </c>
      <c r="I139">
        <v>3690975.8764701998</v>
      </c>
      <c r="J139">
        <v>0</v>
      </c>
    </row>
    <row r="140" spans="1:10" x14ac:dyDescent="0.2">
      <c r="A140" s="1">
        <v>41334</v>
      </c>
      <c r="B140">
        <v>761095.98</v>
      </c>
      <c r="C140">
        <v>33190456.780000001</v>
      </c>
      <c r="D140">
        <v>33951552.759999998</v>
      </c>
      <c r="E140">
        <v>34011202.856974304</v>
      </c>
      <c r="F140">
        <v>10</v>
      </c>
      <c r="G140">
        <v>344069.017627983</v>
      </c>
      <c r="H140">
        <v>110.749967498044</v>
      </c>
      <c r="I140">
        <v>4094429.66240888</v>
      </c>
      <c r="J140">
        <v>0</v>
      </c>
    </row>
    <row r="141" spans="1:10" x14ac:dyDescent="0.2">
      <c r="A141" s="1">
        <v>41365</v>
      </c>
      <c r="B141">
        <v>802356.08</v>
      </c>
      <c r="C141">
        <v>31518904.300000001</v>
      </c>
      <c r="D141">
        <v>32321260.379999999</v>
      </c>
      <c r="E141">
        <v>32321249.012365799</v>
      </c>
      <c r="F141">
        <v>10</v>
      </c>
      <c r="G141">
        <v>328258.94061309902</v>
      </c>
      <c r="H141">
        <v>110.17486483805899</v>
      </c>
      <c r="I141">
        <v>3844635.4015669301</v>
      </c>
      <c r="J141">
        <v>0</v>
      </c>
    </row>
    <row r="142" spans="1:10" x14ac:dyDescent="0.2">
      <c r="A142" s="1">
        <v>41395</v>
      </c>
      <c r="B142">
        <v>918477.37</v>
      </c>
      <c r="C142">
        <v>31882803.109999999</v>
      </c>
      <c r="D142">
        <v>32801280.48</v>
      </c>
      <c r="E142">
        <v>32834242.900343101</v>
      </c>
      <c r="F142">
        <v>10</v>
      </c>
      <c r="G142">
        <v>345483.72824727499</v>
      </c>
      <c r="H142">
        <v>106.614962069839</v>
      </c>
      <c r="I142">
        <v>3999491.6824866701</v>
      </c>
      <c r="J142">
        <v>0</v>
      </c>
    </row>
    <row r="143" spans="1:10" x14ac:dyDescent="0.2">
      <c r="A143" s="1">
        <v>41426</v>
      </c>
      <c r="B143">
        <v>827842.21</v>
      </c>
      <c r="C143">
        <v>30192308.030000001</v>
      </c>
      <c r="D143">
        <v>31020150.239999998</v>
      </c>
      <c r="E143">
        <v>31010523.839175601</v>
      </c>
      <c r="F143">
        <v>10</v>
      </c>
      <c r="G143">
        <v>337083.05574459099</v>
      </c>
      <c r="H143">
        <v>103.12297962475201</v>
      </c>
      <c r="I143">
        <v>3750485.2502231402</v>
      </c>
      <c r="J143">
        <v>0</v>
      </c>
    </row>
    <row r="144" spans="1:10" x14ac:dyDescent="0.2">
      <c r="A144" s="1">
        <v>41456</v>
      </c>
      <c r="B144">
        <v>775399.16</v>
      </c>
      <c r="C144">
        <v>33429597.34</v>
      </c>
      <c r="D144">
        <v>34204996.5</v>
      </c>
      <c r="E144">
        <v>34205337.8861425</v>
      </c>
      <c r="F144">
        <v>10</v>
      </c>
      <c r="G144">
        <v>327076.31312518398</v>
      </c>
      <c r="H144">
        <v>116.969953560918</v>
      </c>
      <c r="I144">
        <v>4052763.2709867302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34420825.390000001</v>
      </c>
      <c r="D145">
        <v>35048373.939999998</v>
      </c>
      <c r="E145">
        <v>35049992.9119756</v>
      </c>
      <c r="F145">
        <v>10</v>
      </c>
      <c r="G145">
        <v>357561.07879513298</v>
      </c>
      <c r="H145">
        <v>110.429249813922</v>
      </c>
      <c r="I145">
        <v>4435208.7820275901</v>
      </c>
      <c r="J145">
        <v>0</v>
      </c>
    </row>
    <row r="146" spans="1:10" x14ac:dyDescent="0.2">
      <c r="A146" s="1">
        <v>41518</v>
      </c>
      <c r="B146">
        <v>703126.3</v>
      </c>
      <c r="C146">
        <v>32605826.190000001</v>
      </c>
      <c r="D146">
        <v>33308952.489999998</v>
      </c>
      <c r="E146">
        <v>33308573.429569699</v>
      </c>
      <c r="F146">
        <v>10</v>
      </c>
      <c r="G146">
        <v>343211.80871578801</v>
      </c>
      <c r="H146">
        <v>109.33076247064</v>
      </c>
      <c r="I146">
        <v>4215035.3062550398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28698192.82</v>
      </c>
      <c r="D147">
        <v>29313143.489999998</v>
      </c>
      <c r="E147">
        <v>29313347.8024933</v>
      </c>
      <c r="F147">
        <v>10</v>
      </c>
      <c r="G147">
        <v>328246.63309647498</v>
      </c>
      <c r="H147">
        <v>100.613399791934</v>
      </c>
      <c r="I147">
        <v>3712661.92359873</v>
      </c>
      <c r="J147">
        <v>0</v>
      </c>
    </row>
    <row r="148" spans="1:10" x14ac:dyDescent="0.2">
      <c r="A148" s="1">
        <v>41579</v>
      </c>
      <c r="B148">
        <v>548977.73</v>
      </c>
      <c r="C148">
        <v>26263800.82</v>
      </c>
      <c r="D148">
        <v>26812778.550000001</v>
      </c>
      <c r="E148">
        <v>26804435.2429763</v>
      </c>
      <c r="F148">
        <v>10</v>
      </c>
      <c r="G148">
        <v>314587.66093481501</v>
      </c>
      <c r="H148">
        <v>95.893158038506201</v>
      </c>
      <c r="I148">
        <v>3362369.0440099002</v>
      </c>
      <c r="J148">
        <v>0</v>
      </c>
    </row>
    <row r="149" spans="1:10" x14ac:dyDescent="0.2">
      <c r="A149" s="1">
        <v>41609</v>
      </c>
      <c r="B149">
        <v>723104.05</v>
      </c>
      <c r="C149">
        <v>28744199.789999999</v>
      </c>
      <c r="D149">
        <v>29467303.84</v>
      </c>
      <c r="E149">
        <v>29517389.460709602</v>
      </c>
      <c r="F149">
        <v>10</v>
      </c>
      <c r="G149">
        <v>339722.82269086002</v>
      </c>
      <c r="H149">
        <v>97.874943284995695</v>
      </c>
      <c r="I149">
        <v>3732962.5427769101</v>
      </c>
      <c r="J149">
        <v>0</v>
      </c>
    </row>
    <row r="150" spans="1:10" x14ac:dyDescent="0.2">
      <c r="A150" s="1">
        <v>41640</v>
      </c>
      <c r="B150">
        <v>-2609.19</v>
      </c>
      <c r="C150">
        <v>26781446.920000002</v>
      </c>
      <c r="D150">
        <v>26778837.73</v>
      </c>
      <c r="E150">
        <v>26778831.616955899</v>
      </c>
      <c r="F150">
        <v>10</v>
      </c>
      <c r="G150">
        <v>309914.02959441702</v>
      </c>
      <c r="H150">
        <v>97.363471132799106</v>
      </c>
      <c r="I150">
        <v>3395474.0571094998</v>
      </c>
      <c r="J150">
        <v>0</v>
      </c>
    </row>
    <row r="151" spans="1:10" x14ac:dyDescent="0.2">
      <c r="A151" s="1">
        <v>41671</v>
      </c>
      <c r="B151">
        <v>669384.23</v>
      </c>
      <c r="C151">
        <v>25338596.699999999</v>
      </c>
      <c r="D151">
        <v>26007980.93</v>
      </c>
      <c r="E151">
        <v>26007972.2909205</v>
      </c>
      <c r="F151">
        <v>10</v>
      </c>
      <c r="G151">
        <v>274376.58669268701</v>
      </c>
      <c r="H151">
        <v>106.717453259434</v>
      </c>
      <c r="I151">
        <v>3272798.2749394099</v>
      </c>
      <c r="J151">
        <v>0</v>
      </c>
    </row>
    <row r="152" spans="1:10" x14ac:dyDescent="0.2">
      <c r="A152" s="1">
        <v>41699</v>
      </c>
      <c r="B152">
        <v>584416.78</v>
      </c>
      <c r="C152">
        <v>30397403.52</v>
      </c>
      <c r="D152">
        <v>30981820.300000001</v>
      </c>
      <c r="E152">
        <v>30981812.364742901</v>
      </c>
      <c r="F152">
        <v>10</v>
      </c>
      <c r="G152">
        <v>334647.34767809202</v>
      </c>
      <c r="H152">
        <v>103.879384809651</v>
      </c>
      <c r="I152">
        <v>3781148.2402387299</v>
      </c>
      <c r="J152">
        <v>0</v>
      </c>
    </row>
    <row r="153" spans="1:10" x14ac:dyDescent="0.2">
      <c r="A153" s="1">
        <v>41730</v>
      </c>
      <c r="B153">
        <v>620171.48</v>
      </c>
      <c r="C153">
        <v>27672284.760000002</v>
      </c>
      <c r="D153">
        <v>28292456.239999998</v>
      </c>
      <c r="E153">
        <v>28292449.305072699</v>
      </c>
      <c r="F153">
        <v>10</v>
      </c>
      <c r="G153">
        <v>306293.95868918701</v>
      </c>
      <c r="H153">
        <v>103.78614731265399</v>
      </c>
      <c r="I153">
        <v>3496620.61241927</v>
      </c>
      <c r="J153">
        <v>0</v>
      </c>
    </row>
    <row r="154" spans="1:10" x14ac:dyDescent="0.2">
      <c r="A154" s="1">
        <v>41760</v>
      </c>
      <c r="B154">
        <v>582905.74</v>
      </c>
      <c r="C154">
        <v>29769378.760000002</v>
      </c>
      <c r="D154">
        <v>30352284.5</v>
      </c>
      <c r="E154">
        <v>30366262.655253801</v>
      </c>
      <c r="F154">
        <v>10</v>
      </c>
      <c r="G154">
        <v>333055.51434920903</v>
      </c>
      <c r="H154">
        <v>102.48591345770799</v>
      </c>
      <c r="I154">
        <v>3767235.9649519301</v>
      </c>
      <c r="J154">
        <v>0</v>
      </c>
    </row>
    <row r="155" spans="1:10" x14ac:dyDescent="0.2">
      <c r="A155" s="1">
        <v>41791</v>
      </c>
      <c r="B155">
        <v>642591.65</v>
      </c>
      <c r="C155">
        <v>29957779.16</v>
      </c>
      <c r="D155">
        <v>30600370.809999999</v>
      </c>
      <c r="E155">
        <v>30600370.552576799</v>
      </c>
      <c r="F155">
        <v>10</v>
      </c>
      <c r="G155">
        <v>327396.51404418598</v>
      </c>
      <c r="H155">
        <v>105.313503952622</v>
      </c>
      <c r="I155">
        <v>3878903.5232902798</v>
      </c>
      <c r="J155">
        <v>0</v>
      </c>
    </row>
    <row r="156" spans="1:10" x14ac:dyDescent="0.2">
      <c r="A156" s="1">
        <v>41821</v>
      </c>
      <c r="B156">
        <v>586961.49</v>
      </c>
      <c r="C156">
        <v>29243950.149999999</v>
      </c>
      <c r="D156">
        <v>29830911.640000001</v>
      </c>
      <c r="E156">
        <v>29830935.2581493</v>
      </c>
      <c r="F156">
        <v>10</v>
      </c>
      <c r="G156">
        <v>322349.44786832802</v>
      </c>
      <c r="H156">
        <v>104.164403531334</v>
      </c>
      <c r="I156">
        <v>3746402.7077100901</v>
      </c>
      <c r="J156">
        <v>0</v>
      </c>
    </row>
    <row r="157" spans="1:10" x14ac:dyDescent="0.2">
      <c r="A157" s="1">
        <v>41852</v>
      </c>
      <c r="B157">
        <v>504252.08</v>
      </c>
      <c r="C157">
        <v>27770587.510000002</v>
      </c>
      <c r="D157">
        <v>28274839.59</v>
      </c>
      <c r="E157">
        <v>28274838.7818616</v>
      </c>
      <c r="F157">
        <v>10</v>
      </c>
      <c r="G157">
        <v>323387.45623034699</v>
      </c>
      <c r="H157">
        <v>98.3847092447009</v>
      </c>
      <c r="I157">
        <v>3541542.0727445302</v>
      </c>
      <c r="J157">
        <v>0</v>
      </c>
    </row>
    <row r="158" spans="1:10" x14ac:dyDescent="0.2">
      <c r="A158" s="1">
        <v>41883</v>
      </c>
      <c r="B158">
        <v>553679.43000000005</v>
      </c>
      <c r="C158">
        <v>26310423.100000001</v>
      </c>
      <c r="D158">
        <v>26864102.530000001</v>
      </c>
      <c r="E158">
        <v>26864080.638346899</v>
      </c>
      <c r="F158">
        <v>10</v>
      </c>
      <c r="G158">
        <v>317158.71636545198</v>
      </c>
      <c r="H158">
        <v>95.511626449244602</v>
      </c>
      <c r="I158">
        <v>3428264.2042720099</v>
      </c>
      <c r="J158">
        <v>0</v>
      </c>
    </row>
    <row r="159" spans="1:10" x14ac:dyDescent="0.2">
      <c r="A159" s="1">
        <v>41913</v>
      </c>
      <c r="B159">
        <v>582361.23</v>
      </c>
      <c r="C159">
        <v>23813541.48</v>
      </c>
      <c r="D159">
        <v>24395902.710000001</v>
      </c>
      <c r="E159">
        <v>24395900.300203402</v>
      </c>
      <c r="F159">
        <v>10</v>
      </c>
      <c r="G159">
        <v>321148.49014341598</v>
      </c>
      <c r="H159">
        <v>85.721770898482504</v>
      </c>
      <c r="I159">
        <v>3133516.9962639902</v>
      </c>
      <c r="J159">
        <v>0</v>
      </c>
    </row>
    <row r="160" spans="1:10" x14ac:dyDescent="0.2">
      <c r="A160" s="1">
        <v>41944</v>
      </c>
      <c r="B160">
        <v>496575.29</v>
      </c>
      <c r="C160">
        <v>20268390.25</v>
      </c>
      <c r="D160">
        <v>20764965.539999999</v>
      </c>
      <c r="E160">
        <v>20764963.062298998</v>
      </c>
      <c r="F160">
        <v>10</v>
      </c>
      <c r="G160">
        <v>303443.861856214</v>
      </c>
      <c r="H160">
        <v>77.252466439583102</v>
      </c>
      <c r="I160">
        <v>2676823.69204563</v>
      </c>
      <c r="J160">
        <v>0</v>
      </c>
    </row>
    <row r="161" spans="1:10" x14ac:dyDescent="0.2">
      <c r="A161" s="1">
        <v>41974</v>
      </c>
      <c r="B161">
        <v>475716.11</v>
      </c>
      <c r="C161">
        <v>16669505.82</v>
      </c>
      <c r="D161">
        <v>17145221.93</v>
      </c>
      <c r="E161">
        <v>17145222.782467399</v>
      </c>
      <c r="F161">
        <v>10</v>
      </c>
      <c r="G161">
        <v>317012.99958035402</v>
      </c>
      <c r="H161">
        <v>61.103390826632101</v>
      </c>
      <c r="I161">
        <v>2225346.4280139101</v>
      </c>
      <c r="J161">
        <v>0</v>
      </c>
    </row>
    <row r="162" spans="1:10" x14ac:dyDescent="0.2">
      <c r="A162" s="1">
        <v>42005</v>
      </c>
      <c r="B162">
        <v>358821.76</v>
      </c>
      <c r="C162">
        <v>12565181.43</v>
      </c>
      <c r="D162">
        <v>12924003.189999999</v>
      </c>
      <c r="E162">
        <v>12939384.812946299</v>
      </c>
      <c r="F162">
        <v>10</v>
      </c>
      <c r="G162">
        <v>311851.25525224902</v>
      </c>
      <c r="H162">
        <v>46.885492036554901</v>
      </c>
      <c r="I162">
        <v>1681914.7317726801</v>
      </c>
      <c r="J162">
        <v>0</v>
      </c>
    </row>
    <row r="163" spans="1:10" x14ac:dyDescent="0.2">
      <c r="A163" s="1">
        <v>42036</v>
      </c>
      <c r="B163">
        <v>332897.48</v>
      </c>
      <c r="C163">
        <v>12044616.67</v>
      </c>
      <c r="D163">
        <v>12377514.15</v>
      </c>
      <c r="E163">
        <v>12380593.274910601</v>
      </c>
      <c r="F163">
        <v>10</v>
      </c>
      <c r="G163">
        <v>294095.346007402</v>
      </c>
      <c r="H163">
        <v>47.569592448906803</v>
      </c>
      <c r="I163">
        <v>1609402.4757817299</v>
      </c>
      <c r="J163">
        <v>0</v>
      </c>
    </row>
    <row r="164" spans="1:10" x14ac:dyDescent="0.2">
      <c r="A164" s="1">
        <v>42064</v>
      </c>
      <c r="B164">
        <v>344032.1</v>
      </c>
      <c r="C164">
        <v>12463805.58</v>
      </c>
      <c r="D164">
        <v>12807837.68</v>
      </c>
      <c r="E164">
        <v>12827652.5452374</v>
      </c>
      <c r="F164">
        <v>10</v>
      </c>
      <c r="G164">
        <v>300696.252926377</v>
      </c>
      <c r="H164">
        <v>48.157472786437403</v>
      </c>
      <c r="I164">
        <v>1653119.0720482201</v>
      </c>
      <c r="J164">
        <v>0</v>
      </c>
    </row>
    <row r="165" spans="1:10" x14ac:dyDescent="0.2">
      <c r="A165" s="1">
        <v>42095</v>
      </c>
      <c r="B165">
        <v>446224.72</v>
      </c>
      <c r="C165">
        <v>13910735.01</v>
      </c>
      <c r="D165">
        <v>14356959.73</v>
      </c>
      <c r="E165">
        <v>14359320.3743282</v>
      </c>
      <c r="F165">
        <v>10</v>
      </c>
      <c r="G165">
        <v>293509.73242757801</v>
      </c>
      <c r="H165">
        <v>55.313209421639101</v>
      </c>
      <c r="I165">
        <v>1875644.9227276</v>
      </c>
      <c r="J165">
        <v>0</v>
      </c>
    </row>
    <row r="166" spans="1:10" x14ac:dyDescent="0.2">
      <c r="A166" s="1">
        <v>42125</v>
      </c>
      <c r="B166">
        <v>482559.2</v>
      </c>
      <c r="C166">
        <v>15280894.91</v>
      </c>
      <c r="D166">
        <v>15763454.109999999</v>
      </c>
      <c r="E166">
        <v>15763454.1576187</v>
      </c>
      <c r="F166">
        <v>10</v>
      </c>
      <c r="G166">
        <v>294977.43986745703</v>
      </c>
      <c r="H166">
        <v>60.365393512429002</v>
      </c>
      <c r="I166">
        <v>2042975.0772692</v>
      </c>
      <c r="J166">
        <v>0</v>
      </c>
    </row>
    <row r="167" spans="1:10" x14ac:dyDescent="0.2">
      <c r="A167" s="1">
        <v>42156</v>
      </c>
      <c r="B167">
        <v>480116.87</v>
      </c>
      <c r="C167">
        <v>14979648.949999999</v>
      </c>
      <c r="D167">
        <v>15459765.82</v>
      </c>
      <c r="E167">
        <v>15459760.616748201</v>
      </c>
      <c r="F167">
        <v>10</v>
      </c>
      <c r="G167">
        <v>281229.771688857</v>
      </c>
      <c r="H167">
        <v>61.837815991581003</v>
      </c>
      <c r="I167">
        <v>1930874.2563016601</v>
      </c>
      <c r="J167">
        <v>0</v>
      </c>
    </row>
    <row r="168" spans="1:10" x14ac:dyDescent="0.2">
      <c r="A168" s="1">
        <v>42186</v>
      </c>
      <c r="B168">
        <v>361650.8</v>
      </c>
      <c r="C168">
        <v>12761090.48</v>
      </c>
      <c r="D168">
        <v>13122741.279999999</v>
      </c>
      <c r="E168">
        <v>13122728.4961839</v>
      </c>
      <c r="F168">
        <v>10</v>
      </c>
      <c r="G168">
        <v>284012.12736659398</v>
      </c>
      <c r="H168">
        <v>52.0893509584509</v>
      </c>
      <c r="I168">
        <v>1671278.8826708701</v>
      </c>
      <c r="J168">
        <v>0</v>
      </c>
    </row>
    <row r="169" spans="1:10" x14ac:dyDescent="0.2">
      <c r="A169" s="1">
        <v>42217</v>
      </c>
      <c r="B169">
        <v>269952.34999999998</v>
      </c>
      <c r="C169">
        <v>10800750.939999999</v>
      </c>
      <c r="D169">
        <v>11070703.289999999</v>
      </c>
      <c r="E169">
        <v>11070702.502100499</v>
      </c>
      <c r="F169">
        <v>10</v>
      </c>
      <c r="G169">
        <v>286993.05209460401</v>
      </c>
      <c r="H169">
        <v>43.575788274348398</v>
      </c>
      <c r="I169">
        <v>1435245.9721830101</v>
      </c>
      <c r="J169">
        <v>0</v>
      </c>
    </row>
    <row r="170" spans="1:10" x14ac:dyDescent="0.2">
      <c r="A170" s="1">
        <v>42248</v>
      </c>
      <c r="B170">
        <v>306445.93</v>
      </c>
      <c r="C170">
        <v>10422949.43</v>
      </c>
      <c r="D170">
        <v>10729395.359999999</v>
      </c>
      <c r="E170">
        <v>10729394.638052801</v>
      </c>
      <c r="F170">
        <v>10</v>
      </c>
      <c r="G170">
        <v>264050.144187561</v>
      </c>
      <c r="H170">
        <v>45.731191381164798</v>
      </c>
      <c r="I170">
        <v>1345933.0400127</v>
      </c>
      <c r="J170">
        <v>0</v>
      </c>
    </row>
    <row r="171" spans="1:10" x14ac:dyDescent="0.2">
      <c r="A171" s="1">
        <v>42278</v>
      </c>
      <c r="B171">
        <v>259284.82</v>
      </c>
      <c r="C171">
        <v>10717508.16</v>
      </c>
      <c r="D171">
        <v>10976792.98</v>
      </c>
      <c r="E171">
        <v>10976808.106489301</v>
      </c>
      <c r="F171">
        <v>10</v>
      </c>
      <c r="G171">
        <v>271935.20332015603</v>
      </c>
      <c r="H171">
        <v>45.7445182771106</v>
      </c>
      <c r="I171">
        <v>1462736.7719793399</v>
      </c>
      <c r="J171">
        <v>0</v>
      </c>
    </row>
    <row r="172" spans="1:10" x14ac:dyDescent="0.2">
      <c r="A172" s="1">
        <v>42309</v>
      </c>
      <c r="B172">
        <v>196106.17</v>
      </c>
      <c r="C172">
        <v>9046620.2400000002</v>
      </c>
      <c r="D172">
        <v>9242726.4100000001</v>
      </c>
      <c r="E172">
        <v>9242718.0003748499</v>
      </c>
      <c r="F172">
        <v>10</v>
      </c>
      <c r="G172">
        <v>259448.342766755</v>
      </c>
      <c r="H172">
        <v>40.324174578133203</v>
      </c>
      <c r="I172">
        <v>1219322.2673591201</v>
      </c>
      <c r="J172">
        <v>0</v>
      </c>
    </row>
    <row r="173" spans="1:10" x14ac:dyDescent="0.2">
      <c r="A173" s="1">
        <v>42339</v>
      </c>
      <c r="B173">
        <v>192729.77</v>
      </c>
      <c r="C173">
        <v>7863120.5700000003</v>
      </c>
      <c r="D173">
        <v>8055850.3399999999</v>
      </c>
      <c r="E173">
        <v>8055862.5988542596</v>
      </c>
      <c r="F173">
        <v>10</v>
      </c>
      <c r="G173">
        <v>262666.33941284998</v>
      </c>
      <c r="H173">
        <v>34.7078675665568</v>
      </c>
      <c r="I173">
        <v>1060725.92367919</v>
      </c>
      <c r="J173">
        <v>0</v>
      </c>
    </row>
    <row r="174" spans="1:10" x14ac:dyDescent="0.2">
      <c r="A174" s="1">
        <v>42370</v>
      </c>
      <c r="B174">
        <v>143966.32999999999</v>
      </c>
      <c r="C174">
        <v>5942611.0800000001</v>
      </c>
      <c r="D174">
        <v>6086577.4100000001</v>
      </c>
      <c r="E174">
        <v>6086576.1876389002</v>
      </c>
      <c r="F174">
        <v>10</v>
      </c>
      <c r="G174">
        <v>235686.75242129</v>
      </c>
      <c r="H174">
        <v>29.297517167608799</v>
      </c>
      <c r="I174">
        <v>818460.48760180897</v>
      </c>
      <c r="J174">
        <v>0</v>
      </c>
    </row>
    <row r="175" spans="1:10" x14ac:dyDescent="0.2">
      <c r="A175" s="1">
        <v>42401</v>
      </c>
      <c r="B175">
        <v>139280.37</v>
      </c>
      <c r="C175">
        <v>5712242.04</v>
      </c>
      <c r="D175">
        <v>5851522.4100000001</v>
      </c>
      <c r="E175">
        <v>5851289.7296707304</v>
      </c>
      <c r="F175">
        <v>10</v>
      </c>
      <c r="G175">
        <v>250155.342496631</v>
      </c>
      <c r="H175">
        <v>26.5025040230021</v>
      </c>
      <c r="I175">
        <v>778453.24122172105</v>
      </c>
      <c r="J175">
        <v>0</v>
      </c>
    </row>
    <row r="176" spans="1:10" x14ac:dyDescent="0.2">
      <c r="A176" s="1">
        <v>42430</v>
      </c>
      <c r="B176">
        <v>184792.93</v>
      </c>
      <c r="C176">
        <v>7741540.0099999998</v>
      </c>
      <c r="D176">
        <v>7926332.9400000004</v>
      </c>
      <c r="E176">
        <v>7926334.16202542</v>
      </c>
      <c r="F176">
        <v>10</v>
      </c>
      <c r="G176">
        <v>275861.23919006798</v>
      </c>
      <c r="H176">
        <v>32.524567387714598</v>
      </c>
      <c r="I176">
        <v>1045933.30167041</v>
      </c>
      <c r="J176">
        <v>0</v>
      </c>
    </row>
    <row r="177" spans="1:26" x14ac:dyDescent="0.2">
      <c r="A177" s="1">
        <v>42461</v>
      </c>
      <c r="B177">
        <v>181435.99</v>
      </c>
      <c r="C177">
        <v>8681003.5500000007</v>
      </c>
      <c r="D177">
        <v>8862439.5399999991</v>
      </c>
      <c r="E177">
        <v>8862440.5757038109</v>
      </c>
      <c r="F177">
        <v>10</v>
      </c>
      <c r="G177">
        <v>274618.65343240398</v>
      </c>
      <c r="H177">
        <v>35.783386472358998</v>
      </c>
      <c r="I177">
        <v>964344.83258672303</v>
      </c>
      <c r="J177">
        <v>0</v>
      </c>
    </row>
    <row r="178" spans="1:26" x14ac:dyDescent="0.2">
      <c r="A178" s="1">
        <v>42491</v>
      </c>
      <c r="B178">
        <v>191259.68</v>
      </c>
      <c r="C178">
        <v>9988497.3499999996</v>
      </c>
      <c r="D178">
        <v>10179757.029999999</v>
      </c>
      <c r="E178">
        <v>10179744.039471701</v>
      </c>
      <c r="F178">
        <v>10</v>
      </c>
      <c r="G178">
        <v>265992.91031395301</v>
      </c>
      <c r="H178">
        <v>43.385793659991101</v>
      </c>
      <c r="I178">
        <v>1360569.48242992</v>
      </c>
      <c r="J178">
        <v>0</v>
      </c>
    </row>
    <row r="179" spans="1:26" x14ac:dyDescent="0.2">
      <c r="A179" s="1">
        <v>42522</v>
      </c>
      <c r="B179">
        <v>244935.33</v>
      </c>
      <c r="C179">
        <v>10245847.289999999</v>
      </c>
      <c r="D179">
        <v>10490782.619999999</v>
      </c>
      <c r="E179">
        <v>10490739.1179196</v>
      </c>
      <c r="F179">
        <v>10</v>
      </c>
      <c r="G179">
        <v>253818.61322704001</v>
      </c>
      <c r="H179">
        <v>46.875058201196403</v>
      </c>
      <c r="I179">
        <v>1407023.1496448501</v>
      </c>
      <c r="J179">
        <v>0</v>
      </c>
    </row>
    <row r="180" spans="1:26" x14ac:dyDescent="0.2">
      <c r="A180" s="1">
        <v>42552</v>
      </c>
      <c r="B180">
        <v>254402.79</v>
      </c>
      <c r="C180">
        <v>9376660.75</v>
      </c>
      <c r="D180">
        <v>9631063.5399999991</v>
      </c>
      <c r="E180">
        <v>9631620.0500654299</v>
      </c>
      <c r="F180">
        <v>10</v>
      </c>
      <c r="G180">
        <v>254803.830797806</v>
      </c>
      <c r="H180">
        <v>42.953901156598597</v>
      </c>
      <c r="I180">
        <v>1313198.5123461999</v>
      </c>
      <c r="J180">
        <v>0</v>
      </c>
    </row>
    <row r="181" spans="1:26" x14ac:dyDescent="0.2">
      <c r="A181" s="1">
        <v>42583</v>
      </c>
      <c r="B181">
        <v>229515.55</v>
      </c>
      <c r="C181">
        <v>9137774.5</v>
      </c>
      <c r="D181">
        <v>9367290.0500000007</v>
      </c>
      <c r="E181">
        <v>9367287.4048602004</v>
      </c>
      <c r="F181">
        <v>10</v>
      </c>
      <c r="G181">
        <v>249742.638886678</v>
      </c>
      <c r="H181">
        <v>42.673053838068697</v>
      </c>
      <c r="I181">
        <v>1289993.67001237</v>
      </c>
      <c r="J181">
        <v>0</v>
      </c>
    </row>
    <row r="182" spans="1:26" x14ac:dyDescent="0.2">
      <c r="A182" s="1">
        <v>42614</v>
      </c>
      <c r="B182">
        <v>221664.68</v>
      </c>
      <c r="C182">
        <v>8632872.0700000003</v>
      </c>
      <c r="D182">
        <v>8854536.75</v>
      </c>
      <c r="E182">
        <v>8854547.5979489591</v>
      </c>
      <c r="F182">
        <v>10</v>
      </c>
      <c r="G182">
        <v>236377.67262826799</v>
      </c>
      <c r="H182">
        <v>42.629905490180001</v>
      </c>
      <c r="I182">
        <v>1222210.24618281</v>
      </c>
      <c r="J182">
        <v>0</v>
      </c>
    </row>
    <row r="183" spans="1:26" x14ac:dyDescent="0.2">
      <c r="A183" s="1">
        <v>42644</v>
      </c>
      <c r="B183">
        <v>258290.7</v>
      </c>
      <c r="C183">
        <v>9264776.8100000005</v>
      </c>
      <c r="D183">
        <v>9523067.5099999998</v>
      </c>
      <c r="E183">
        <v>9523095.5813403595</v>
      </c>
      <c r="F183">
        <v>10</v>
      </c>
      <c r="G183">
        <v>228523.17674060701</v>
      </c>
      <c r="H183">
        <v>47.432760963007702</v>
      </c>
      <c r="I183">
        <v>1316389.6355040199</v>
      </c>
      <c r="J183">
        <v>0</v>
      </c>
    </row>
    <row r="184" spans="1:26" x14ac:dyDescent="0.2">
      <c r="A184" s="1"/>
      <c r="D184"/>
      <c r="G184"/>
    </row>
    <row r="185" spans="1:26" x14ac:dyDescent="0.2">
      <c r="A185" s="1"/>
      <c r="D185"/>
      <c r="G185"/>
    </row>
    <row r="186" spans="1:26" x14ac:dyDescent="0.2">
      <c r="D186" s="27">
        <f>SUM(D30:D185)</f>
        <v>3336315113.420002</v>
      </c>
      <c r="G186" s="60">
        <f>SUM(G30:G185)</f>
        <v>49565359.265935257</v>
      </c>
    </row>
    <row r="187" spans="1:26" x14ac:dyDescent="0.2">
      <c r="D187" s="27">
        <f>+Z30+Z31+Z32+Z33+Z34+Z35+Z36+Z37+Z38+Z39+Z40+Z41+Z42</f>
        <v>3336315113.4200001</v>
      </c>
      <c r="G187" s="60">
        <f>+Z47+Z48+Z49+Z50+Z51+Z52+Z53+Z54+Z55+Z56+Z57+Z58+Z59</f>
        <v>49565359.265935257</v>
      </c>
    </row>
    <row r="188" spans="1:26" ht="15.75" x14ac:dyDescent="0.25">
      <c r="A188" s="28" t="s">
        <v>1</v>
      </c>
    </row>
    <row r="189" spans="1:26" x14ac:dyDescent="0.2">
      <c r="M189" s="10" t="s">
        <v>51</v>
      </c>
    </row>
    <row r="190" spans="1:26" x14ac:dyDescent="0.2">
      <c r="A190" s="13" t="s">
        <v>38</v>
      </c>
      <c r="B190" s="13" t="s">
        <v>39</v>
      </c>
      <c r="C190" s="13" t="s">
        <v>40</v>
      </c>
      <c r="D190" s="65" t="s">
        <v>5</v>
      </c>
      <c r="E190" s="13" t="s">
        <v>41</v>
      </c>
      <c r="F190" s="13" t="s">
        <v>42</v>
      </c>
      <c r="G190" s="61" t="s">
        <v>43</v>
      </c>
      <c r="H190" s="13" t="s">
        <v>44</v>
      </c>
      <c r="I190" s="13" t="s">
        <v>45</v>
      </c>
      <c r="J190" s="13" t="s">
        <v>46</v>
      </c>
    </row>
    <row r="191" spans="1:26" x14ac:dyDescent="0.2">
      <c r="A191" s="1">
        <v>37987</v>
      </c>
      <c r="B191">
        <v>101126.22</v>
      </c>
      <c r="C191">
        <v>24925438.449999999</v>
      </c>
      <c r="D191" s="27">
        <v>25026564.670000002</v>
      </c>
      <c r="E191">
        <v>25000306.642206602</v>
      </c>
      <c r="F191">
        <v>20</v>
      </c>
      <c r="G191" s="60">
        <v>4116851.7030502702</v>
      </c>
      <c r="H191">
        <v>6.2220953572638997</v>
      </c>
      <c r="I191">
        <v>615137.22588648601</v>
      </c>
      <c r="J191">
        <v>0</v>
      </c>
      <c r="N191" s="9" t="s">
        <v>21</v>
      </c>
      <c r="O191" s="9" t="s">
        <v>22</v>
      </c>
      <c r="P191" s="9" t="s">
        <v>23</v>
      </c>
      <c r="Q191" s="9" t="s">
        <v>24</v>
      </c>
      <c r="R191" s="9" t="s">
        <v>25</v>
      </c>
      <c r="S191" s="9" t="s">
        <v>26</v>
      </c>
      <c r="T191" s="9" t="s">
        <v>27</v>
      </c>
      <c r="U191" s="9" t="s">
        <v>28</v>
      </c>
      <c r="V191" s="9" t="s">
        <v>29</v>
      </c>
      <c r="W191" s="9" t="s">
        <v>30</v>
      </c>
      <c r="X191" s="9" t="s">
        <v>31</v>
      </c>
      <c r="Y191" s="9" t="s">
        <v>32</v>
      </c>
    </row>
    <row r="192" spans="1:26" x14ac:dyDescent="0.2">
      <c r="A192" s="1">
        <v>38018</v>
      </c>
      <c r="B192">
        <v>157056.37</v>
      </c>
      <c r="C192">
        <v>21428291.579999998</v>
      </c>
      <c r="D192" s="27">
        <v>21585347.949999999</v>
      </c>
      <c r="E192">
        <v>22665525.786900301</v>
      </c>
      <c r="F192">
        <v>20</v>
      </c>
      <c r="G192" s="60">
        <v>3751396.37493467</v>
      </c>
      <c r="H192">
        <v>6.2236888684032303</v>
      </c>
      <c r="I192">
        <v>681998.07274880295</v>
      </c>
      <c r="J192">
        <v>0</v>
      </c>
      <c r="M192">
        <v>2004</v>
      </c>
      <c r="N192">
        <v>25026564.670000002</v>
      </c>
      <c r="O192">
        <v>21585347.949999999</v>
      </c>
      <c r="P192">
        <v>21267116.850000001</v>
      </c>
      <c r="Q192">
        <v>22059411.460000001</v>
      </c>
      <c r="R192">
        <v>24072272.370000001</v>
      </c>
      <c r="S192">
        <v>25893229.260000002</v>
      </c>
      <c r="T192">
        <v>25134078.469999999</v>
      </c>
      <c r="U192">
        <v>23466972.039999999</v>
      </c>
      <c r="V192">
        <v>16153172.890000001</v>
      </c>
      <c r="W192">
        <v>20793803.739999998</v>
      </c>
      <c r="X192">
        <v>24202766.120000001</v>
      </c>
      <c r="Y192">
        <v>25013589.309999999</v>
      </c>
      <c r="Z192" s="27">
        <f t="shared" ref="Z192:Z202" si="2">SUM(N192:Y192)</f>
        <v>274668325.13</v>
      </c>
    </row>
    <row r="193" spans="1:26" x14ac:dyDescent="0.2">
      <c r="A193" s="1">
        <v>38047</v>
      </c>
      <c r="B193">
        <v>42412.61</v>
      </c>
      <c r="C193">
        <v>21224704.239999998</v>
      </c>
      <c r="D193" s="27">
        <v>21267116.850000001</v>
      </c>
      <c r="E193">
        <v>21277666.946384199</v>
      </c>
      <c r="F193">
        <v>20</v>
      </c>
      <c r="G193" s="60">
        <v>3712684.6945070298</v>
      </c>
      <c r="H193">
        <v>5.90645258527735</v>
      </c>
      <c r="I193">
        <v>651129.16580654006</v>
      </c>
      <c r="J193">
        <v>0</v>
      </c>
      <c r="M193">
        <v>2005</v>
      </c>
      <c r="N193">
        <v>21680517.460000001</v>
      </c>
      <c r="O193">
        <v>20010142.52</v>
      </c>
      <c r="P193">
        <v>23567057.530000001</v>
      </c>
      <c r="Q193">
        <v>24959562.719999999</v>
      </c>
      <c r="R193">
        <v>24016276.469999999</v>
      </c>
      <c r="S193">
        <v>22138347.16</v>
      </c>
      <c r="T193">
        <v>23683088.670000002</v>
      </c>
      <c r="U193">
        <v>25134690.23</v>
      </c>
      <c r="V193">
        <v>15200890.9</v>
      </c>
      <c r="W193">
        <v>20190932.620000001</v>
      </c>
      <c r="X193">
        <v>25615802.91</v>
      </c>
      <c r="Y193">
        <v>32413034.550000001</v>
      </c>
      <c r="Z193" s="27">
        <f t="shared" si="2"/>
        <v>278610343.74000001</v>
      </c>
    </row>
    <row r="194" spans="1:26" x14ac:dyDescent="0.2">
      <c r="A194" s="1">
        <v>38078</v>
      </c>
      <c r="B194">
        <v>1210284.43</v>
      </c>
      <c r="C194">
        <v>20849127.030000001</v>
      </c>
      <c r="D194" s="27">
        <v>22059411.460000001</v>
      </c>
      <c r="E194">
        <v>22165740.5613796</v>
      </c>
      <c r="F194">
        <v>20</v>
      </c>
      <c r="G194" s="60">
        <v>4034822.4873587298</v>
      </c>
      <c r="H194">
        <v>5.6562926546120602</v>
      </c>
      <c r="I194">
        <v>656396.23653119302</v>
      </c>
      <c r="J194">
        <v>0</v>
      </c>
      <c r="M194">
        <v>2006</v>
      </c>
      <c r="N194">
        <v>30831575.289999999</v>
      </c>
      <c r="O194">
        <v>23712202.309999999</v>
      </c>
      <c r="P194">
        <v>22854698.239999998</v>
      </c>
      <c r="Q194">
        <v>23167347.039999999</v>
      </c>
      <c r="R194">
        <v>23889302.260000002</v>
      </c>
      <c r="S194">
        <v>22603840.510000002</v>
      </c>
      <c r="T194">
        <v>22506408.27</v>
      </c>
      <c r="U194">
        <v>26214681.859999999</v>
      </c>
      <c r="V194">
        <v>20742492.050000001</v>
      </c>
      <c r="W194">
        <v>17117785.859999999</v>
      </c>
      <c r="X194">
        <v>24839416.489999998</v>
      </c>
      <c r="Y194">
        <v>26266139.77</v>
      </c>
      <c r="Z194" s="27">
        <f t="shared" si="2"/>
        <v>284745889.95000005</v>
      </c>
    </row>
    <row r="195" spans="1:26" x14ac:dyDescent="0.2">
      <c r="A195" s="1">
        <v>38108</v>
      </c>
      <c r="B195">
        <v>208981.6</v>
      </c>
      <c r="C195">
        <v>23863290.77</v>
      </c>
      <c r="D195" s="27">
        <v>24072272.370000001</v>
      </c>
      <c r="E195">
        <v>24029162.163246699</v>
      </c>
      <c r="F195">
        <v>20</v>
      </c>
      <c r="G195" s="60">
        <v>3916088.2692239801</v>
      </c>
      <c r="H195">
        <v>6.2931406662105296</v>
      </c>
      <c r="I195">
        <v>615332.17627667403</v>
      </c>
      <c r="J195">
        <v>0</v>
      </c>
      <c r="M195">
        <v>2007</v>
      </c>
      <c r="N195">
        <v>20960326.329999998</v>
      </c>
      <c r="O195">
        <v>24034082.199999999</v>
      </c>
      <c r="P195">
        <v>27862427.289999999</v>
      </c>
      <c r="Q195">
        <v>27273585.43</v>
      </c>
      <c r="R195">
        <v>29913047.129999999</v>
      </c>
      <c r="S195">
        <v>28088096.920000002</v>
      </c>
      <c r="T195">
        <v>25094872.699999999</v>
      </c>
      <c r="U195">
        <v>22279592.559999999</v>
      </c>
      <c r="V195">
        <v>20615150.760000002</v>
      </c>
      <c r="W195">
        <v>24860753.02</v>
      </c>
      <c r="X195">
        <v>26383796.84</v>
      </c>
      <c r="Y195">
        <v>28234749.969999999</v>
      </c>
      <c r="Z195" s="27">
        <f t="shared" si="2"/>
        <v>305600481.14999998</v>
      </c>
    </row>
    <row r="196" spans="1:26" x14ac:dyDescent="0.2">
      <c r="A196" s="1">
        <v>38139</v>
      </c>
      <c r="B196">
        <v>194441.96</v>
      </c>
      <c r="C196">
        <v>25698787.300000001</v>
      </c>
      <c r="D196" s="27">
        <v>25893229.260000002</v>
      </c>
      <c r="E196">
        <v>25962406.5890215</v>
      </c>
      <c r="F196">
        <v>20</v>
      </c>
      <c r="G196" s="60">
        <v>3969900.01426845</v>
      </c>
      <c r="H196">
        <v>6.7184964507115001</v>
      </c>
      <c r="I196">
        <v>709352.56652063003</v>
      </c>
      <c r="J196">
        <v>0</v>
      </c>
      <c r="M196">
        <v>2008</v>
      </c>
      <c r="N196">
        <v>29486848.949999999</v>
      </c>
      <c r="O196">
        <v>30369685.82</v>
      </c>
      <c r="P196">
        <v>36142467.920000002</v>
      </c>
      <c r="Q196">
        <v>37486383.810000002</v>
      </c>
      <c r="R196">
        <v>50872287.869999997</v>
      </c>
      <c r="S196">
        <v>56143404.909999996</v>
      </c>
      <c r="T196">
        <v>58049945.969999999</v>
      </c>
      <c r="U196">
        <v>38127222.100000001</v>
      </c>
      <c r="V196">
        <v>13595360.65</v>
      </c>
      <c r="W196">
        <v>24541823.379999999</v>
      </c>
      <c r="X196">
        <v>25653193.649999999</v>
      </c>
      <c r="Y196">
        <v>19967337.449999999</v>
      </c>
      <c r="Z196" s="27">
        <f t="shared" si="2"/>
        <v>420435962.47999996</v>
      </c>
    </row>
    <row r="197" spans="1:26" x14ac:dyDescent="0.2">
      <c r="A197" s="1">
        <v>38169</v>
      </c>
      <c r="B197">
        <v>114686.34</v>
      </c>
      <c r="C197">
        <v>25019392.129999999</v>
      </c>
      <c r="D197" s="27">
        <v>25134078.469999999</v>
      </c>
      <c r="E197">
        <v>25118821.382230401</v>
      </c>
      <c r="F197">
        <v>20</v>
      </c>
      <c r="G197" s="60">
        <v>4113654.6443410199</v>
      </c>
      <c r="H197">
        <v>6.2983060934770396</v>
      </c>
      <c r="I197">
        <v>790234.73068274802</v>
      </c>
      <c r="J197">
        <v>0</v>
      </c>
      <c r="M197">
        <v>2009</v>
      </c>
      <c r="N197">
        <v>19332907.969999999</v>
      </c>
      <c r="O197">
        <v>14750939.99</v>
      </c>
      <c r="P197">
        <v>13691776.34</v>
      </c>
      <c r="Q197">
        <v>12154572.800000001</v>
      </c>
      <c r="R197">
        <v>13047029.109999999</v>
      </c>
      <c r="S197">
        <v>12341953.789999999</v>
      </c>
      <c r="T197">
        <v>11774677.17</v>
      </c>
      <c r="U197">
        <v>10645919.74</v>
      </c>
      <c r="V197">
        <v>8762438.9499999993</v>
      </c>
      <c r="W197">
        <v>12459295.060000001</v>
      </c>
      <c r="X197">
        <v>11704226.460000001</v>
      </c>
      <c r="Y197">
        <v>15248798.5</v>
      </c>
      <c r="Z197" s="27">
        <f t="shared" si="2"/>
        <v>155914535.88</v>
      </c>
    </row>
    <row r="198" spans="1:26" x14ac:dyDescent="0.2">
      <c r="A198" s="1">
        <v>38200</v>
      </c>
      <c r="B198">
        <v>111503.03</v>
      </c>
      <c r="C198">
        <v>23355469.010000002</v>
      </c>
      <c r="D198" s="27">
        <v>23466972.039999999</v>
      </c>
      <c r="E198">
        <v>23470579.169623099</v>
      </c>
      <c r="F198">
        <v>20</v>
      </c>
      <c r="G198" s="60">
        <v>4039039.5325718001</v>
      </c>
      <c r="H198">
        <v>6.0053600827059501</v>
      </c>
      <c r="I198">
        <v>785307.61175487004</v>
      </c>
      <c r="J198">
        <v>0</v>
      </c>
      <c r="M198">
        <v>2010</v>
      </c>
      <c r="N198">
        <v>17420542.649999999</v>
      </c>
      <c r="O198">
        <v>14454616.289999999</v>
      </c>
      <c r="P198">
        <v>11695157.49</v>
      </c>
      <c r="Q198">
        <v>12242997.35</v>
      </c>
      <c r="R198">
        <v>12955718.1</v>
      </c>
      <c r="S198">
        <v>14781702.41</v>
      </c>
      <c r="T198">
        <v>16011353.34</v>
      </c>
      <c r="U198">
        <v>14932041.210000001</v>
      </c>
      <c r="V198">
        <v>11759577.82</v>
      </c>
      <c r="W198">
        <v>11495558.9</v>
      </c>
      <c r="X198">
        <v>10328913.58</v>
      </c>
      <c r="Y198">
        <v>15028508.810000001</v>
      </c>
      <c r="Z198" s="27">
        <f t="shared" si="2"/>
        <v>163106687.95000002</v>
      </c>
    </row>
    <row r="199" spans="1:26" x14ac:dyDescent="0.2">
      <c r="A199" s="1">
        <v>38231</v>
      </c>
      <c r="B199">
        <v>99887.49</v>
      </c>
      <c r="C199">
        <v>16053285.4</v>
      </c>
      <c r="D199" s="27">
        <v>16153172.890000001</v>
      </c>
      <c r="E199">
        <v>16242011.9635024</v>
      </c>
      <c r="F199">
        <v>20</v>
      </c>
      <c r="G199" s="60">
        <v>3203047.0171899502</v>
      </c>
      <c r="H199">
        <v>5.2648706551846498</v>
      </c>
      <c r="I199">
        <v>621616.28447766299</v>
      </c>
      <c r="J199">
        <v>0</v>
      </c>
      <c r="M199">
        <v>2011</v>
      </c>
      <c r="N199">
        <v>15628640.98</v>
      </c>
      <c r="O199">
        <v>13669618.27</v>
      </c>
      <c r="P199">
        <v>15109936.359999999</v>
      </c>
      <c r="Q199">
        <v>15790804.42</v>
      </c>
      <c r="R199">
        <v>15244550.449999999</v>
      </c>
      <c r="S199">
        <v>15318259.4</v>
      </c>
      <c r="T199">
        <v>15795211.550000001</v>
      </c>
      <c r="U199">
        <v>15606591.699999999</v>
      </c>
      <c r="V199">
        <v>13172474.01</v>
      </c>
      <c r="W199">
        <v>13454099.66</v>
      </c>
      <c r="X199">
        <v>12206226.07</v>
      </c>
      <c r="Y199">
        <v>12406251.810000001</v>
      </c>
      <c r="Z199" s="27">
        <f t="shared" si="2"/>
        <v>173402664.68000001</v>
      </c>
    </row>
    <row r="200" spans="1:26" x14ac:dyDescent="0.2">
      <c r="A200" s="1">
        <v>38261</v>
      </c>
      <c r="B200">
        <v>100413.84</v>
      </c>
      <c r="C200">
        <v>20693389.899999999</v>
      </c>
      <c r="D200" s="27">
        <v>20793803.739999998</v>
      </c>
      <c r="E200">
        <v>20770438.7530334</v>
      </c>
      <c r="F200">
        <v>20</v>
      </c>
      <c r="G200" s="60">
        <v>3557609.2439597002</v>
      </c>
      <c r="H200">
        <v>6.0711305387985304</v>
      </c>
      <c r="I200">
        <v>828271.37308227504</v>
      </c>
      <c r="J200">
        <v>0</v>
      </c>
      <c r="M200">
        <v>2012</v>
      </c>
      <c r="N200">
        <v>10573776.67</v>
      </c>
      <c r="O200">
        <v>8909926.2799999993</v>
      </c>
      <c r="P200">
        <v>8353393.7699999996</v>
      </c>
      <c r="Q200">
        <v>7279677.2000000002</v>
      </c>
      <c r="R200">
        <v>8207420.0599999996</v>
      </c>
      <c r="S200">
        <v>8549547.3300000001</v>
      </c>
      <c r="T200">
        <v>10759599.59</v>
      </c>
      <c r="U200">
        <v>9466728.2799999993</v>
      </c>
      <c r="V200">
        <v>9475142.5</v>
      </c>
      <c r="W200">
        <v>12308493.779999999</v>
      </c>
      <c r="X200">
        <v>13709823.439999999</v>
      </c>
      <c r="Y200">
        <v>14151633.460000001</v>
      </c>
      <c r="Z200" s="27">
        <f t="shared" si="2"/>
        <v>121745162.36000001</v>
      </c>
    </row>
    <row r="201" spans="1:26" x14ac:dyDescent="0.2">
      <c r="A201" s="1">
        <v>38292</v>
      </c>
      <c r="B201">
        <v>115199.17</v>
      </c>
      <c r="C201">
        <v>24087566.949999999</v>
      </c>
      <c r="D201" s="27">
        <v>24202766.120000001</v>
      </c>
      <c r="E201">
        <v>24189483.394853599</v>
      </c>
      <c r="F201">
        <v>20</v>
      </c>
      <c r="G201" s="60">
        <v>3549434.2037618798</v>
      </c>
      <c r="H201">
        <v>7.0108466759124104</v>
      </c>
      <c r="I201">
        <v>695055.593960208</v>
      </c>
      <c r="J201">
        <v>0</v>
      </c>
      <c r="M201">
        <v>2013</v>
      </c>
      <c r="N201">
        <v>12904270.99</v>
      </c>
      <c r="O201">
        <v>11420078.77</v>
      </c>
      <c r="P201">
        <v>14375380.210000001</v>
      </c>
      <c r="Q201">
        <v>14220718.859999999</v>
      </c>
      <c r="R201">
        <v>16305228.32</v>
      </c>
      <c r="S201">
        <v>13866328.550000001</v>
      </c>
      <c r="T201">
        <v>13319205.18</v>
      </c>
      <c r="U201">
        <v>12116578.220000001</v>
      </c>
      <c r="V201">
        <v>12930165.630000001</v>
      </c>
      <c r="W201">
        <v>11881498.48</v>
      </c>
      <c r="X201">
        <v>11452630.51</v>
      </c>
      <c r="Y201">
        <v>13776798.98</v>
      </c>
      <c r="Z201" s="27">
        <f t="shared" si="2"/>
        <v>158568882.69999999</v>
      </c>
    </row>
    <row r="202" spans="1:26" x14ac:dyDescent="0.2">
      <c r="A202" s="1">
        <v>38322</v>
      </c>
      <c r="B202">
        <v>124246.37</v>
      </c>
      <c r="C202">
        <v>24889342.940000001</v>
      </c>
      <c r="D202" s="27">
        <v>25013589.309999999</v>
      </c>
      <c r="E202">
        <v>24992198.998711001</v>
      </c>
      <c r="F202">
        <v>20</v>
      </c>
      <c r="G202" s="60">
        <v>3331205.5307657998</v>
      </c>
      <c r="H202">
        <v>7.6968812360041303</v>
      </c>
      <c r="I202">
        <v>647694.34431346902</v>
      </c>
      <c r="J202">
        <v>0</v>
      </c>
      <c r="M202">
        <v>2014</v>
      </c>
      <c r="N202">
        <v>14084652.84</v>
      </c>
      <c r="O202">
        <v>16845557.609999999</v>
      </c>
      <c r="P202">
        <v>16051056.66</v>
      </c>
      <c r="Q202">
        <v>15061846.52</v>
      </c>
      <c r="R202">
        <v>15969864.98</v>
      </c>
      <c r="S202">
        <v>14819637.640000001</v>
      </c>
      <c r="T202">
        <v>12185569.92</v>
      </c>
      <c r="U202">
        <v>12624359.92</v>
      </c>
      <c r="V202">
        <v>12800381.560000001</v>
      </c>
      <c r="W202">
        <v>12214165.33</v>
      </c>
      <c r="X202">
        <v>12269275.76</v>
      </c>
      <c r="Y202">
        <v>11875336.869999999</v>
      </c>
      <c r="Z202" s="27">
        <f t="shared" si="2"/>
        <v>166801705.61000001</v>
      </c>
    </row>
    <row r="203" spans="1:26" x14ac:dyDescent="0.2">
      <c r="A203" s="1">
        <v>38353</v>
      </c>
      <c r="B203">
        <v>101847.2</v>
      </c>
      <c r="C203">
        <v>21578670.260000002</v>
      </c>
      <c r="D203">
        <v>21680517.460000001</v>
      </c>
      <c r="E203">
        <v>21680565.336084802</v>
      </c>
      <c r="F203">
        <v>20</v>
      </c>
      <c r="G203">
        <v>3572292.7624133099</v>
      </c>
      <c r="H203">
        <v>6.2437550481164399</v>
      </c>
      <c r="I203">
        <v>623955.63258309802</v>
      </c>
      <c r="J203">
        <v>0</v>
      </c>
      <c r="M203">
        <v>2015</v>
      </c>
      <c r="N203">
        <v>9772141.1999999993</v>
      </c>
      <c r="O203">
        <v>7244222.9000000004</v>
      </c>
      <c r="P203">
        <v>7645955.4500000002</v>
      </c>
      <c r="Q203">
        <v>7161708.0099999998</v>
      </c>
      <c r="R203">
        <v>8166003.8799999999</v>
      </c>
      <c r="S203">
        <v>7966247.7199999997</v>
      </c>
      <c r="T203">
        <v>7979187.75</v>
      </c>
      <c r="U203">
        <v>7693528.8799999999</v>
      </c>
      <c r="V203">
        <v>6529157.4800000004</v>
      </c>
      <c r="W203">
        <v>6118160.7199999997</v>
      </c>
      <c r="X203">
        <v>4746151.8499999996</v>
      </c>
      <c r="Y203">
        <v>4508418.3600000003</v>
      </c>
      <c r="Z203" s="27">
        <f>SUM(N203:Y203)</f>
        <v>85530884.200000003</v>
      </c>
    </row>
    <row r="204" spans="1:26" x14ac:dyDescent="0.2">
      <c r="A204" s="1">
        <v>38384</v>
      </c>
      <c r="B204">
        <v>92996.62</v>
      </c>
      <c r="C204">
        <v>19917145.899999999</v>
      </c>
      <c r="D204">
        <v>20010142.52</v>
      </c>
      <c r="E204">
        <v>20007525.8834682</v>
      </c>
      <c r="F204">
        <v>20</v>
      </c>
      <c r="G204">
        <v>3179408.8827136802</v>
      </c>
      <c r="H204">
        <v>6.4906757223497102</v>
      </c>
      <c r="I204">
        <v>628986.16298449296</v>
      </c>
      <c r="J204">
        <v>0</v>
      </c>
      <c r="M204">
        <v>2016</v>
      </c>
      <c r="N204">
        <v>5284552.55</v>
      </c>
      <c r="O204">
        <v>4179218.42</v>
      </c>
      <c r="P204">
        <v>3615393.21</v>
      </c>
      <c r="Q204">
        <v>3948703.52</v>
      </c>
      <c r="R204">
        <v>4156418.56</v>
      </c>
      <c r="S204">
        <v>5113868.93</v>
      </c>
      <c r="T204">
        <v>6244689.8300000001</v>
      </c>
      <c r="U204">
        <v>5624746.7800000003</v>
      </c>
      <c r="V204">
        <v>6005921.2800000003</v>
      </c>
      <c r="W204">
        <v>5821203.6900000004</v>
      </c>
      <c r="Z204" s="27">
        <f>SUM(N204:Y204)</f>
        <v>49994716.769999996</v>
      </c>
    </row>
    <row r="205" spans="1:26" x14ac:dyDescent="0.2">
      <c r="A205" s="1">
        <v>38412</v>
      </c>
      <c r="B205">
        <v>117201.26</v>
      </c>
      <c r="C205">
        <v>23449856.27</v>
      </c>
      <c r="D205">
        <v>23567057.530000001</v>
      </c>
      <c r="E205">
        <v>23458381.5866028</v>
      </c>
      <c r="F205">
        <v>20</v>
      </c>
      <c r="G205">
        <v>3524675.37415754</v>
      </c>
      <c r="H205">
        <v>6.8406518440460697</v>
      </c>
      <c r="I205">
        <v>652695.51129177294</v>
      </c>
      <c r="J205">
        <v>0</v>
      </c>
    </row>
    <row r="206" spans="1:26" x14ac:dyDescent="0.2">
      <c r="A206" s="1">
        <v>38443</v>
      </c>
      <c r="B206">
        <v>116326.15</v>
      </c>
      <c r="C206">
        <v>24843236.57</v>
      </c>
      <c r="D206">
        <v>24959562.719999999</v>
      </c>
      <c r="E206">
        <v>25289229.2218141</v>
      </c>
      <c r="F206">
        <v>20</v>
      </c>
      <c r="G206">
        <v>3373989.9785241601</v>
      </c>
      <c r="H206">
        <v>7.6827722910537304</v>
      </c>
      <c r="I206">
        <v>632367.49548419297</v>
      </c>
      <c r="J206">
        <v>0</v>
      </c>
      <c r="M206" s="10" t="s">
        <v>52</v>
      </c>
    </row>
    <row r="207" spans="1:26" x14ac:dyDescent="0.2">
      <c r="A207" s="1">
        <v>38473</v>
      </c>
      <c r="B207">
        <v>126082.98</v>
      </c>
      <c r="C207">
        <v>23890193.489999998</v>
      </c>
      <c r="D207">
        <v>24016276.469999999</v>
      </c>
      <c r="E207">
        <v>24077723.1435109</v>
      </c>
      <c r="F207">
        <v>20</v>
      </c>
      <c r="G207">
        <v>3512440.4707236402</v>
      </c>
      <c r="H207">
        <v>7.0336062448863199</v>
      </c>
      <c r="I207">
        <v>627400.086162347</v>
      </c>
      <c r="J207">
        <v>0</v>
      </c>
    </row>
    <row r="208" spans="1:26" x14ac:dyDescent="0.2">
      <c r="A208" s="1">
        <v>38504</v>
      </c>
      <c r="B208">
        <v>133875.03</v>
      </c>
      <c r="C208">
        <v>22004472.129999999</v>
      </c>
      <c r="D208">
        <v>22138347.16</v>
      </c>
      <c r="E208">
        <v>22581469.886737101</v>
      </c>
      <c r="F208">
        <v>20</v>
      </c>
      <c r="G208">
        <v>3396830.1709777699</v>
      </c>
      <c r="H208">
        <v>6.8362074245754396</v>
      </c>
      <c r="I208">
        <v>639965.74812302203</v>
      </c>
      <c r="J208">
        <v>0</v>
      </c>
      <c r="N208" s="9" t="s">
        <v>21</v>
      </c>
      <c r="O208" s="9" t="s">
        <v>22</v>
      </c>
      <c r="P208" s="9" t="s">
        <v>23</v>
      </c>
      <c r="Q208" s="9" t="s">
        <v>24</v>
      </c>
      <c r="R208" s="9" t="s">
        <v>25</v>
      </c>
      <c r="S208" s="9" t="s">
        <v>26</v>
      </c>
      <c r="T208" s="9" t="s">
        <v>27</v>
      </c>
      <c r="U208" s="9" t="s">
        <v>28</v>
      </c>
      <c r="V208" s="9" t="s">
        <v>29</v>
      </c>
      <c r="W208" s="9" t="s">
        <v>30</v>
      </c>
      <c r="X208" s="9" t="s">
        <v>31</v>
      </c>
      <c r="Y208" s="9" t="s">
        <v>32</v>
      </c>
    </row>
    <row r="209" spans="1:26" x14ac:dyDescent="0.2">
      <c r="A209" s="1">
        <v>38534</v>
      </c>
      <c r="B209">
        <v>92152.85</v>
      </c>
      <c r="C209">
        <v>23590935.82</v>
      </c>
      <c r="D209">
        <v>23683088.670000002</v>
      </c>
      <c r="E209">
        <v>23920451.250716899</v>
      </c>
      <c r="F209">
        <v>20</v>
      </c>
      <c r="G209">
        <v>3326464.2786851898</v>
      </c>
      <c r="H209">
        <v>7.4163164784960598</v>
      </c>
      <c r="I209">
        <v>749660.59442463296</v>
      </c>
      <c r="J209">
        <v>0</v>
      </c>
      <c r="M209">
        <v>2004</v>
      </c>
      <c r="N209">
        <v>4116851.7030502702</v>
      </c>
      <c r="O209">
        <v>3751396.37493467</v>
      </c>
      <c r="P209">
        <v>3712684.6945070298</v>
      </c>
      <c r="Q209">
        <v>4034822.4873587298</v>
      </c>
      <c r="R209">
        <v>3916088.2692239801</v>
      </c>
      <c r="S209">
        <v>3969900.01426845</v>
      </c>
      <c r="T209">
        <v>4113654.6443410199</v>
      </c>
      <c r="U209">
        <v>4039039.5325718001</v>
      </c>
      <c r="V209">
        <v>3203047.0171899502</v>
      </c>
      <c r="W209">
        <v>3557609.2439597002</v>
      </c>
      <c r="X209">
        <v>3549434.2037618798</v>
      </c>
      <c r="Y209">
        <v>3331205.5307657998</v>
      </c>
      <c r="Z209" s="27">
        <f t="shared" ref="Z209:Z219" si="3">SUM(N209:Y209)</f>
        <v>45295733.715933286</v>
      </c>
    </row>
    <row r="210" spans="1:26" x14ac:dyDescent="0.2">
      <c r="A210" s="1">
        <v>38565</v>
      </c>
      <c r="B210">
        <v>133786.04999999999</v>
      </c>
      <c r="C210">
        <v>25000904.18</v>
      </c>
      <c r="D210">
        <v>25134690.23</v>
      </c>
      <c r="E210">
        <v>25140130.2726686</v>
      </c>
      <c r="F210">
        <v>20</v>
      </c>
      <c r="G210">
        <v>2962636.152516</v>
      </c>
      <c r="H210">
        <v>8.7295141996667294</v>
      </c>
      <c r="I210">
        <v>722244.08916583494</v>
      </c>
      <c r="J210">
        <v>0</v>
      </c>
      <c r="M210">
        <v>2005</v>
      </c>
      <c r="N210">
        <v>3572292.7624133099</v>
      </c>
      <c r="O210">
        <v>3179408.8827136802</v>
      </c>
      <c r="P210">
        <v>3524675.37415754</v>
      </c>
      <c r="Q210">
        <v>3373989.9785241601</v>
      </c>
      <c r="R210">
        <v>3512440.4707236402</v>
      </c>
      <c r="S210">
        <v>3396830.1709777699</v>
      </c>
      <c r="T210">
        <v>3326464.2786851898</v>
      </c>
      <c r="U210">
        <v>2962636.152516</v>
      </c>
      <c r="V210">
        <v>1299470.4760853499</v>
      </c>
      <c r="W210">
        <v>1403319.12839957</v>
      </c>
      <c r="X210">
        <v>2238950.7427524198</v>
      </c>
      <c r="Y210">
        <v>2696394.9614425902</v>
      </c>
      <c r="Z210" s="27">
        <f t="shared" si="3"/>
        <v>34486873.379391223</v>
      </c>
    </row>
    <row r="211" spans="1:26" x14ac:dyDescent="0.2">
      <c r="A211" s="1">
        <v>38596</v>
      </c>
      <c r="B211">
        <v>115597.62</v>
      </c>
      <c r="C211">
        <v>15085293.279999999</v>
      </c>
      <c r="D211">
        <v>15200890.9</v>
      </c>
      <c r="E211">
        <v>15244131.602316599</v>
      </c>
      <c r="F211">
        <v>20</v>
      </c>
      <c r="G211">
        <v>1299470.4760853499</v>
      </c>
      <c r="H211">
        <v>11.9525318922685</v>
      </c>
      <c r="I211">
        <v>287830.70615491102</v>
      </c>
      <c r="J211">
        <v>0</v>
      </c>
      <c r="M211">
        <v>2006</v>
      </c>
      <c r="N211">
        <v>2903605.4539078199</v>
      </c>
      <c r="O211">
        <v>2893564.0590993399</v>
      </c>
      <c r="P211">
        <v>3195937.85636565</v>
      </c>
      <c r="Q211">
        <v>3179013.8634480401</v>
      </c>
      <c r="R211">
        <v>3441908.5052839699</v>
      </c>
      <c r="S211">
        <v>3675130.0271896902</v>
      </c>
      <c r="T211">
        <v>3681560.89367529</v>
      </c>
      <c r="U211">
        <v>3612949.7915254999</v>
      </c>
      <c r="V211">
        <v>3543892.0726676499</v>
      </c>
      <c r="W211">
        <v>3570670.6822408698</v>
      </c>
      <c r="X211">
        <v>3416427.34441827</v>
      </c>
      <c r="Y211">
        <v>3467063.68521418</v>
      </c>
      <c r="Z211" s="27">
        <f t="shared" si="3"/>
        <v>40581724.235036269</v>
      </c>
    </row>
    <row r="212" spans="1:26" x14ac:dyDescent="0.2">
      <c r="A212" s="1">
        <v>38626</v>
      </c>
      <c r="B212">
        <v>84963.61</v>
      </c>
      <c r="C212">
        <v>20105969.010000002</v>
      </c>
      <c r="D212">
        <v>20190932.620000001</v>
      </c>
      <c r="E212">
        <v>20155807.2165436</v>
      </c>
      <c r="F212">
        <v>20</v>
      </c>
      <c r="G212">
        <v>1403319.12839957</v>
      </c>
      <c r="H212">
        <v>14.6031308370774</v>
      </c>
      <c r="I212">
        <v>337045.62164892198</v>
      </c>
      <c r="J212">
        <v>0</v>
      </c>
      <c r="M212">
        <v>2007</v>
      </c>
      <c r="N212">
        <v>3431417.7115227999</v>
      </c>
      <c r="O212">
        <v>3187283.0760072102</v>
      </c>
      <c r="P212">
        <v>3758706.9102976499</v>
      </c>
      <c r="Q212">
        <v>3532409.0062794499</v>
      </c>
      <c r="R212">
        <v>3847360.6544289798</v>
      </c>
      <c r="S212">
        <v>3801646.8529513599</v>
      </c>
      <c r="T212">
        <v>3781746.6914056502</v>
      </c>
      <c r="U212">
        <v>3496860.8815262401</v>
      </c>
      <c r="V212">
        <v>3473362.6859711502</v>
      </c>
      <c r="W212">
        <v>3833954.5812043999</v>
      </c>
      <c r="X212">
        <v>3398892.1835635598</v>
      </c>
      <c r="Y212">
        <v>3696247.7049747999</v>
      </c>
      <c r="Z212" s="27">
        <f t="shared" si="3"/>
        <v>43239888.940133251</v>
      </c>
    </row>
    <row r="213" spans="1:26" x14ac:dyDescent="0.2">
      <c r="A213" s="1">
        <v>38657</v>
      </c>
      <c r="B213">
        <v>87516.36</v>
      </c>
      <c r="C213">
        <v>25528286.550000001</v>
      </c>
      <c r="D213">
        <v>25615802.91</v>
      </c>
      <c r="E213">
        <v>25647801.536931202</v>
      </c>
      <c r="F213">
        <v>20</v>
      </c>
      <c r="G213">
        <v>2238950.7427524198</v>
      </c>
      <c r="H213">
        <v>11.6775557078773</v>
      </c>
      <c r="I213">
        <v>497670.48875351402</v>
      </c>
      <c r="J213">
        <v>0</v>
      </c>
      <c r="M213">
        <v>2008</v>
      </c>
      <c r="N213">
        <v>3730716.59485282</v>
      </c>
      <c r="O213">
        <v>3481908.9951343099</v>
      </c>
      <c r="P213">
        <v>3754457.7083301698</v>
      </c>
      <c r="Q213">
        <v>3601038.3554089</v>
      </c>
      <c r="R213">
        <v>4320099.2010811502</v>
      </c>
      <c r="S213">
        <v>4358968.2792846598</v>
      </c>
      <c r="T213">
        <v>4639414.5826604404</v>
      </c>
      <c r="U213">
        <v>4254048.2048297198</v>
      </c>
      <c r="V213">
        <v>1642121.1776660201</v>
      </c>
      <c r="W213">
        <v>3450697.9705383801</v>
      </c>
      <c r="X213">
        <v>3823545.4159350898</v>
      </c>
      <c r="Y213">
        <v>3184282.9857755699</v>
      </c>
      <c r="Z213" s="27">
        <f t="shared" si="3"/>
        <v>44241299.47149723</v>
      </c>
    </row>
    <row r="214" spans="1:26" x14ac:dyDescent="0.2">
      <c r="A214" s="1">
        <v>38687</v>
      </c>
      <c r="B214">
        <v>-226507.03</v>
      </c>
      <c r="C214">
        <v>32639541.579999998</v>
      </c>
      <c r="D214">
        <v>32413034.550000001</v>
      </c>
      <c r="E214">
        <v>32423369.365789499</v>
      </c>
      <c r="F214">
        <v>20</v>
      </c>
      <c r="G214">
        <v>2696394.9614425902</v>
      </c>
      <c r="H214">
        <v>12.263549598765501</v>
      </c>
      <c r="I214">
        <v>644003.98172324104</v>
      </c>
      <c r="J214">
        <v>0</v>
      </c>
      <c r="M214">
        <v>2009</v>
      </c>
      <c r="N214">
        <v>3438444.2367176502</v>
      </c>
      <c r="O214">
        <v>3579269.6434981502</v>
      </c>
      <c r="P214">
        <v>3520944.6226184801</v>
      </c>
      <c r="Q214">
        <v>3511916.9513164898</v>
      </c>
      <c r="R214">
        <v>3769963.5557009</v>
      </c>
      <c r="S214">
        <v>3351008.7082273802</v>
      </c>
      <c r="T214">
        <v>4357713.6781390402</v>
      </c>
      <c r="U214">
        <v>3418958.5700597102</v>
      </c>
      <c r="V214">
        <v>3143287.55374848</v>
      </c>
      <c r="W214">
        <v>3296087.82257229</v>
      </c>
      <c r="X214">
        <v>3062273.5011873702</v>
      </c>
      <c r="Y214">
        <v>3246835.2152069202</v>
      </c>
      <c r="Z214" s="27">
        <f t="shared" si="3"/>
        <v>41696704.058992863</v>
      </c>
    </row>
    <row r="215" spans="1:26" x14ac:dyDescent="0.2">
      <c r="A215" s="1">
        <v>38718</v>
      </c>
      <c r="B215">
        <v>155983.74</v>
      </c>
      <c r="C215">
        <v>30675591.550000001</v>
      </c>
      <c r="D215">
        <v>30831575.289999999</v>
      </c>
      <c r="E215">
        <v>30831224.276397999</v>
      </c>
      <c r="F215">
        <v>20</v>
      </c>
      <c r="G215">
        <v>2903605.4539078199</v>
      </c>
      <c r="H215">
        <v>10.8497679823449</v>
      </c>
      <c r="I215">
        <v>672221.21077313798</v>
      </c>
      <c r="J215">
        <v>0</v>
      </c>
      <c r="M215">
        <v>2010</v>
      </c>
      <c r="N215">
        <v>3115838.4952301602</v>
      </c>
      <c r="O215">
        <v>2709249.6322354199</v>
      </c>
      <c r="P215">
        <v>2606749.0670757201</v>
      </c>
      <c r="Q215">
        <v>3145341.4897636799</v>
      </c>
      <c r="R215">
        <v>3115673.0132726198</v>
      </c>
      <c r="S215">
        <v>3226898.8289640602</v>
      </c>
      <c r="T215">
        <v>3603416.7345902501</v>
      </c>
      <c r="U215">
        <v>3299601.29664071</v>
      </c>
      <c r="V215">
        <v>3054703.3281309102</v>
      </c>
      <c r="W215">
        <v>3151944.3827365199</v>
      </c>
      <c r="X215">
        <v>2904288.6859379499</v>
      </c>
      <c r="Y215">
        <v>3457136.50756909</v>
      </c>
      <c r="Z215" s="27">
        <f t="shared" si="3"/>
        <v>37390841.462147087</v>
      </c>
    </row>
    <row r="216" spans="1:26" x14ac:dyDescent="0.2">
      <c r="A216" s="1">
        <v>38749</v>
      </c>
      <c r="B216">
        <v>90190.45</v>
      </c>
      <c r="C216">
        <v>23622011.859999999</v>
      </c>
      <c r="D216">
        <v>23712202.309999999</v>
      </c>
      <c r="E216">
        <v>23712087.817425702</v>
      </c>
      <c r="F216">
        <v>20</v>
      </c>
      <c r="G216">
        <v>2893564.0590993399</v>
      </c>
      <c r="H216">
        <v>8.4057897308014802</v>
      </c>
      <c r="I216">
        <v>610603.235967741</v>
      </c>
      <c r="J216">
        <v>0</v>
      </c>
      <c r="M216">
        <v>2011</v>
      </c>
      <c r="N216">
        <v>3457243.0842013899</v>
      </c>
      <c r="O216">
        <v>3223437.2451164201</v>
      </c>
      <c r="P216">
        <v>3762696.9150382401</v>
      </c>
      <c r="Q216">
        <v>3672049.0705538299</v>
      </c>
      <c r="R216">
        <v>3481557.13080739</v>
      </c>
      <c r="S216">
        <v>3352562.4752425398</v>
      </c>
      <c r="T216">
        <v>3517719.4931378299</v>
      </c>
      <c r="U216">
        <v>3653274.17930101</v>
      </c>
      <c r="V216">
        <v>3283584.1392127201</v>
      </c>
      <c r="W216">
        <v>3631482.0895234901</v>
      </c>
      <c r="X216">
        <v>3589808.3252400798</v>
      </c>
      <c r="Y216">
        <v>3704364.8622238501</v>
      </c>
      <c r="Z216" s="27">
        <f t="shared" si="3"/>
        <v>42329779.009598792</v>
      </c>
    </row>
    <row r="217" spans="1:26" x14ac:dyDescent="0.2">
      <c r="A217" s="1">
        <v>38777</v>
      </c>
      <c r="B217">
        <v>124432.75</v>
      </c>
      <c r="C217">
        <v>22730265.489999998</v>
      </c>
      <c r="D217">
        <v>22854698.239999998</v>
      </c>
      <c r="E217">
        <v>22852036.5968321</v>
      </c>
      <c r="F217">
        <v>20</v>
      </c>
      <c r="G217">
        <v>3195937.85636565</v>
      </c>
      <c r="H217">
        <v>7.3395438824958399</v>
      </c>
      <c r="I217">
        <v>604689.54569325701</v>
      </c>
      <c r="J217">
        <v>0</v>
      </c>
      <c r="M217">
        <v>2012</v>
      </c>
      <c r="N217">
        <v>3617113.47580782</v>
      </c>
      <c r="O217">
        <v>3359105.6657841098</v>
      </c>
      <c r="P217">
        <v>3628030.1824391801</v>
      </c>
      <c r="Q217">
        <v>3557143.1770983501</v>
      </c>
      <c r="R217">
        <v>3600786.7327474002</v>
      </c>
      <c r="S217">
        <v>3558328.3891504901</v>
      </c>
      <c r="T217">
        <v>3746938.1706518601</v>
      </c>
      <c r="U217">
        <v>3227504.5235491302</v>
      </c>
      <c r="V217">
        <v>3467157.3585043098</v>
      </c>
      <c r="W217">
        <v>3830897.53566849</v>
      </c>
      <c r="X217">
        <v>4019006.0722573199</v>
      </c>
      <c r="Y217">
        <v>4127804.4652244998</v>
      </c>
      <c r="Z217" s="27">
        <f t="shared" si="3"/>
        <v>43739815.748882957</v>
      </c>
    </row>
    <row r="218" spans="1:26" x14ac:dyDescent="0.2">
      <c r="A218" s="1">
        <v>38808</v>
      </c>
      <c r="B218">
        <v>149367.49</v>
      </c>
      <c r="C218">
        <v>23017979.550000001</v>
      </c>
      <c r="D218">
        <v>23167347.039999999</v>
      </c>
      <c r="E218">
        <v>23121317.4254921</v>
      </c>
      <c r="F218">
        <v>20</v>
      </c>
      <c r="G218">
        <v>3179013.8634480401</v>
      </c>
      <c r="H218">
        <v>7.5021230621338102</v>
      </c>
      <c r="I218">
        <v>728035.794324502</v>
      </c>
      <c r="J218">
        <v>0</v>
      </c>
      <c r="M218">
        <v>2013</v>
      </c>
      <c r="N218">
        <v>4100685.6210273299</v>
      </c>
      <c r="O218">
        <v>3529537.9261841802</v>
      </c>
      <c r="P218">
        <v>4017615.4041255801</v>
      </c>
      <c r="Q218">
        <v>3530755.3487758101</v>
      </c>
      <c r="R218">
        <v>4073325.5199918998</v>
      </c>
      <c r="S218">
        <v>3592690.0241372599</v>
      </c>
      <c r="T218">
        <v>3742059.9272457999</v>
      </c>
      <c r="U218">
        <v>3612146.2073240099</v>
      </c>
      <c r="V218">
        <v>3677582.6691339202</v>
      </c>
      <c r="W218">
        <v>3364384.1433580699</v>
      </c>
      <c r="X218">
        <v>3308378.4292989802</v>
      </c>
      <c r="Y218">
        <v>3480093.2669224399</v>
      </c>
      <c r="Z218" s="27">
        <f t="shared" si="3"/>
        <v>44029254.487525277</v>
      </c>
    </row>
    <row r="219" spans="1:26" x14ac:dyDescent="0.2">
      <c r="A219" s="1">
        <v>38838</v>
      </c>
      <c r="B219">
        <v>156101.99</v>
      </c>
      <c r="C219">
        <v>23733200.27</v>
      </c>
      <c r="D219">
        <v>23889302.260000002</v>
      </c>
      <c r="E219">
        <v>23833780.426816601</v>
      </c>
      <c r="F219">
        <v>20</v>
      </c>
      <c r="G219">
        <v>3441908.5052839699</v>
      </c>
      <c r="H219">
        <v>7.1350982978932196</v>
      </c>
      <c r="I219">
        <v>724575.09073927498</v>
      </c>
      <c r="J219">
        <v>0</v>
      </c>
      <c r="M219">
        <v>2014</v>
      </c>
      <c r="N219">
        <v>3185519.7824626798</v>
      </c>
      <c r="O219">
        <v>3010305.6647979999</v>
      </c>
      <c r="P219">
        <v>3418962.4044043398</v>
      </c>
      <c r="Q219">
        <v>3339953.01855405</v>
      </c>
      <c r="R219">
        <v>3552988.8350322698</v>
      </c>
      <c r="S219">
        <v>3292202.9345309502</v>
      </c>
      <c r="T219">
        <v>3014212.8110492001</v>
      </c>
      <c r="U219">
        <v>3416985.63754055</v>
      </c>
      <c r="V219">
        <v>3380398.0123406998</v>
      </c>
      <c r="W219">
        <v>3307224.4448902002</v>
      </c>
      <c r="X219">
        <v>3232936.7243511998</v>
      </c>
      <c r="Y219">
        <v>3360455.3519342998</v>
      </c>
      <c r="Z219" s="27">
        <f t="shared" si="3"/>
        <v>39512145.621888436</v>
      </c>
    </row>
    <row r="220" spans="1:26" x14ac:dyDescent="0.2">
      <c r="A220" s="1">
        <v>38869</v>
      </c>
      <c r="B220">
        <v>136750.94</v>
      </c>
      <c r="C220">
        <v>22467089.57</v>
      </c>
      <c r="D220">
        <v>22603840.510000002</v>
      </c>
      <c r="E220">
        <v>22607659.2254094</v>
      </c>
      <c r="F220">
        <v>20</v>
      </c>
      <c r="G220">
        <v>3675130.0271896902</v>
      </c>
      <c r="H220">
        <v>6.3592767441721598</v>
      </c>
      <c r="I220">
        <v>763509.68830679997</v>
      </c>
      <c r="J220">
        <v>0</v>
      </c>
      <c r="M220">
        <v>2015</v>
      </c>
      <c r="N220">
        <v>3383194.71420951</v>
      </c>
      <c r="O220">
        <v>2705222.4549303302</v>
      </c>
      <c r="P220">
        <v>2954533.7469683299</v>
      </c>
      <c r="Q220">
        <v>3004204.0837210701</v>
      </c>
      <c r="R220">
        <v>3182552.6715600602</v>
      </c>
      <c r="S220">
        <v>3106613.67955598</v>
      </c>
      <c r="T220">
        <v>3059024.80199154</v>
      </c>
      <c r="U220">
        <v>2956604.2984614</v>
      </c>
      <c r="V220">
        <v>2698506.6585008302</v>
      </c>
      <c r="W220">
        <v>2809211.8428496099</v>
      </c>
      <c r="X220">
        <v>2609880.2050525998</v>
      </c>
      <c r="Y220">
        <v>2608444.0482183699</v>
      </c>
      <c r="Z220" s="27">
        <f>SUM(N220:Y220)</f>
        <v>35077993.206019633</v>
      </c>
    </row>
    <row r="221" spans="1:26" x14ac:dyDescent="0.2">
      <c r="A221" s="1">
        <v>38899</v>
      </c>
      <c r="B221">
        <v>114850.77</v>
      </c>
      <c r="C221">
        <v>22391557.5</v>
      </c>
      <c r="D221">
        <v>22506408.27</v>
      </c>
      <c r="E221">
        <v>22701900.371096902</v>
      </c>
      <c r="F221">
        <v>20</v>
      </c>
      <c r="G221">
        <v>3681560.89367529</v>
      </c>
      <c r="H221">
        <v>6.5124258781084103</v>
      </c>
      <c r="I221">
        <v>1273992.0647060201</v>
      </c>
      <c r="J221">
        <v>0</v>
      </c>
      <c r="M221">
        <v>2016</v>
      </c>
      <c r="N221">
        <v>2552490.35242425</v>
      </c>
      <c r="O221">
        <v>2350102.5648506898</v>
      </c>
      <c r="P221">
        <v>2469160.5119480002</v>
      </c>
      <c r="Q221">
        <v>2312900.93717673</v>
      </c>
      <c r="R221">
        <v>2475756.5697523998</v>
      </c>
      <c r="S221">
        <v>2373222.4926634999</v>
      </c>
      <c r="T221">
        <v>2369893.0591086</v>
      </c>
      <c r="U221">
        <v>2210104.9194640401</v>
      </c>
      <c r="V221">
        <v>2181941.1063019</v>
      </c>
      <c r="W221">
        <v>2079382.6044645801</v>
      </c>
      <c r="Z221" s="27">
        <f>SUM(N221:Y221)</f>
        <v>23374955.11815469</v>
      </c>
    </row>
    <row r="222" spans="1:26" x14ac:dyDescent="0.2">
      <c r="A222" s="1">
        <v>38930</v>
      </c>
      <c r="B222">
        <v>204855.49</v>
      </c>
      <c r="C222">
        <v>26009826.370000001</v>
      </c>
      <c r="D222">
        <v>26214681.859999999</v>
      </c>
      <c r="E222">
        <v>26215270.697675899</v>
      </c>
      <c r="F222">
        <v>20</v>
      </c>
      <c r="G222">
        <v>3612949.7915254999</v>
      </c>
      <c r="H222">
        <v>7.5948446786233399</v>
      </c>
      <c r="I222">
        <v>1224521.80062485</v>
      </c>
      <c r="J222">
        <v>0</v>
      </c>
    </row>
    <row r="223" spans="1:26" x14ac:dyDescent="0.2">
      <c r="A223" s="1">
        <v>38961</v>
      </c>
      <c r="B223">
        <v>118800.48</v>
      </c>
      <c r="C223">
        <v>20623691.57</v>
      </c>
      <c r="D223">
        <v>20742492.050000001</v>
      </c>
      <c r="E223">
        <v>20740473.123845998</v>
      </c>
      <c r="F223">
        <v>20</v>
      </c>
      <c r="G223">
        <v>3543892.0726676499</v>
      </c>
      <c r="H223">
        <v>6.1956028475518403</v>
      </c>
      <c r="I223">
        <v>1216074.6929900099</v>
      </c>
      <c r="J223">
        <v>0</v>
      </c>
    </row>
    <row r="224" spans="1:26" x14ac:dyDescent="0.2">
      <c r="A224" s="1">
        <v>38991</v>
      </c>
      <c r="B224">
        <v>104460.09</v>
      </c>
      <c r="C224">
        <v>17013325.77</v>
      </c>
      <c r="D224">
        <v>17117785.859999999</v>
      </c>
      <c r="E224">
        <v>17119815.536453102</v>
      </c>
      <c r="F224">
        <v>20</v>
      </c>
      <c r="G224">
        <v>3570670.6822408698</v>
      </c>
      <c r="H224">
        <v>5.1426564215703099</v>
      </c>
      <c r="I224">
        <v>1242916.9768856999</v>
      </c>
      <c r="J224">
        <v>0</v>
      </c>
    </row>
    <row r="225" spans="1:10" x14ac:dyDescent="0.2">
      <c r="A225" s="1">
        <v>39022</v>
      </c>
      <c r="B225">
        <v>208232.84</v>
      </c>
      <c r="C225">
        <v>24631183.649999999</v>
      </c>
      <c r="D225">
        <v>24839416.489999998</v>
      </c>
      <c r="E225">
        <v>24994014.736738801</v>
      </c>
      <c r="F225">
        <v>20</v>
      </c>
      <c r="G225">
        <v>3416427.34441827</v>
      </c>
      <c r="H225">
        <v>7.6620068184548904</v>
      </c>
      <c r="I225">
        <v>1182674.87094969</v>
      </c>
      <c r="J225">
        <v>0</v>
      </c>
    </row>
    <row r="226" spans="1:10" x14ac:dyDescent="0.2">
      <c r="A226" s="1">
        <v>39052</v>
      </c>
      <c r="B226">
        <v>220125.12</v>
      </c>
      <c r="C226">
        <v>26046014.649999999</v>
      </c>
      <c r="D226">
        <v>26266139.77</v>
      </c>
      <c r="E226">
        <v>26256114.821043398</v>
      </c>
      <c r="F226">
        <v>20</v>
      </c>
      <c r="G226">
        <v>3467063.68521418</v>
      </c>
      <c r="H226">
        <v>7.9085496130908899</v>
      </c>
      <c r="I226">
        <v>1163330.3452187099</v>
      </c>
      <c r="J226">
        <v>0</v>
      </c>
    </row>
    <row r="227" spans="1:10" x14ac:dyDescent="0.2">
      <c r="A227" s="1">
        <v>39083</v>
      </c>
      <c r="B227">
        <v>175126.47</v>
      </c>
      <c r="C227">
        <v>20785199.859999999</v>
      </c>
      <c r="D227">
        <v>20960326.329999998</v>
      </c>
      <c r="E227">
        <v>20952969.151554301</v>
      </c>
      <c r="F227">
        <v>20</v>
      </c>
      <c r="G227">
        <v>3431417.7115227999</v>
      </c>
      <c r="H227">
        <v>6.4240310248855499</v>
      </c>
      <c r="I227">
        <v>1090564.6866099499</v>
      </c>
      <c r="J227">
        <v>0</v>
      </c>
    </row>
    <row r="228" spans="1:10" x14ac:dyDescent="0.2">
      <c r="A228" s="1">
        <v>39114</v>
      </c>
      <c r="B228">
        <v>204256.42</v>
      </c>
      <c r="C228">
        <v>23829825.780000001</v>
      </c>
      <c r="D228">
        <v>24034082.199999999</v>
      </c>
      <c r="E228">
        <v>24140185.0809226</v>
      </c>
      <c r="F228">
        <v>20</v>
      </c>
      <c r="G228">
        <v>3187283.0760072102</v>
      </c>
      <c r="H228">
        <v>7.8831788170164199</v>
      </c>
      <c r="I228">
        <v>985737.34769235097</v>
      </c>
      <c r="J228">
        <v>0</v>
      </c>
    </row>
    <row r="229" spans="1:10" x14ac:dyDescent="0.2">
      <c r="A229" s="1">
        <v>39142</v>
      </c>
      <c r="B229">
        <v>190814.05</v>
      </c>
      <c r="C229">
        <v>27671613.239999998</v>
      </c>
      <c r="D229">
        <v>27862427.289999999</v>
      </c>
      <c r="E229">
        <v>27872559.029697198</v>
      </c>
      <c r="F229">
        <v>20</v>
      </c>
      <c r="G229">
        <v>3758706.9102976499</v>
      </c>
      <c r="H229">
        <v>7.6890000034891797</v>
      </c>
      <c r="I229">
        <v>1028138.41669624</v>
      </c>
      <c r="J229">
        <v>0</v>
      </c>
    </row>
    <row r="230" spans="1:10" x14ac:dyDescent="0.2">
      <c r="A230" s="1">
        <v>39173</v>
      </c>
      <c r="B230">
        <v>193241.7</v>
      </c>
      <c r="C230">
        <v>27080343.73</v>
      </c>
      <c r="D230">
        <v>27273585.43</v>
      </c>
      <c r="E230">
        <v>27258578.213248901</v>
      </c>
      <c r="F230">
        <v>20</v>
      </c>
      <c r="G230">
        <v>3532409.0062794499</v>
      </c>
      <c r="H230">
        <v>8.0191246601754695</v>
      </c>
      <c r="I230">
        <v>1068249.9588325201</v>
      </c>
      <c r="J230">
        <v>0</v>
      </c>
    </row>
    <row r="231" spans="1:10" x14ac:dyDescent="0.2">
      <c r="A231" s="1">
        <v>39203</v>
      </c>
      <c r="B231">
        <v>195575.72</v>
      </c>
      <c r="C231">
        <v>29717471.41</v>
      </c>
      <c r="D231">
        <v>29913047.129999999</v>
      </c>
      <c r="E231">
        <v>29922788.594122</v>
      </c>
      <c r="F231">
        <v>20</v>
      </c>
      <c r="G231">
        <v>3847360.6544289798</v>
      </c>
      <c r="H231">
        <v>8.0844991414320297</v>
      </c>
      <c r="I231">
        <v>1181195.31338843</v>
      </c>
      <c r="J231">
        <v>0</v>
      </c>
    </row>
    <row r="232" spans="1:10" x14ac:dyDescent="0.2">
      <c r="A232" s="1">
        <v>39234</v>
      </c>
      <c r="B232">
        <v>202715.24</v>
      </c>
      <c r="C232">
        <v>27885381.68</v>
      </c>
      <c r="D232">
        <v>28088096.920000002</v>
      </c>
      <c r="E232">
        <v>28118474.072347499</v>
      </c>
      <c r="F232">
        <v>20</v>
      </c>
      <c r="G232">
        <v>3801646.8529513599</v>
      </c>
      <c r="H232">
        <v>7.6928219033979301</v>
      </c>
      <c r="I232">
        <v>1126918.1070205499</v>
      </c>
      <c r="J232">
        <v>0</v>
      </c>
    </row>
    <row r="233" spans="1:10" x14ac:dyDescent="0.2">
      <c r="A233" s="1">
        <v>39264</v>
      </c>
      <c r="B233">
        <v>149979.32999999999</v>
      </c>
      <c r="C233">
        <v>24944893.370000001</v>
      </c>
      <c r="D233">
        <v>25094872.699999999</v>
      </c>
      <c r="E233">
        <v>24565751.659792699</v>
      </c>
      <c r="F233">
        <v>20</v>
      </c>
      <c r="G233">
        <v>3781746.6914056502</v>
      </c>
      <c r="H233">
        <v>6.7149431241858899</v>
      </c>
      <c r="I233">
        <v>828462.28307438502</v>
      </c>
      <c r="J233">
        <v>0</v>
      </c>
    </row>
    <row r="234" spans="1:10" x14ac:dyDescent="0.2">
      <c r="A234" s="1">
        <v>39295</v>
      </c>
      <c r="B234">
        <v>141149.37</v>
      </c>
      <c r="C234">
        <v>22138443.190000001</v>
      </c>
      <c r="D234">
        <v>22279592.559999999</v>
      </c>
      <c r="E234">
        <v>22272197.1524266</v>
      </c>
      <c r="F234">
        <v>20</v>
      </c>
      <c r="G234">
        <v>3496860.8815262401</v>
      </c>
      <c r="H234">
        <v>6.5871985415370302</v>
      </c>
      <c r="I234">
        <v>762319.74632090598</v>
      </c>
      <c r="J234">
        <v>0</v>
      </c>
    </row>
    <row r="235" spans="1:10" x14ac:dyDescent="0.2">
      <c r="A235" s="1">
        <v>39326</v>
      </c>
      <c r="B235">
        <v>110931.34</v>
      </c>
      <c r="C235">
        <v>20504219.420000002</v>
      </c>
      <c r="D235">
        <v>20615150.760000002</v>
      </c>
      <c r="E235">
        <v>20626483.09076</v>
      </c>
      <c r="F235">
        <v>20</v>
      </c>
      <c r="G235">
        <v>3473362.6859711502</v>
      </c>
      <c r="H235">
        <v>6.1631603739199701</v>
      </c>
      <c r="I235">
        <v>780408.17966958601</v>
      </c>
      <c r="J235">
        <v>0</v>
      </c>
    </row>
    <row r="236" spans="1:10" x14ac:dyDescent="0.2">
      <c r="A236" s="1">
        <v>39356</v>
      </c>
      <c r="B236">
        <v>142897.06</v>
      </c>
      <c r="C236">
        <v>24717855.960000001</v>
      </c>
      <c r="D236">
        <v>24860753.02</v>
      </c>
      <c r="E236">
        <v>24864150.452865999</v>
      </c>
      <c r="F236">
        <v>20</v>
      </c>
      <c r="G236">
        <v>3833954.5812043999</v>
      </c>
      <c r="H236">
        <v>6.7226645331073502</v>
      </c>
      <c r="I236">
        <v>910240.03174123797</v>
      </c>
      <c r="J236">
        <v>0</v>
      </c>
    </row>
    <row r="237" spans="1:10" x14ac:dyDescent="0.2">
      <c r="A237" s="1">
        <v>39387</v>
      </c>
      <c r="B237">
        <v>152354.49</v>
      </c>
      <c r="C237">
        <v>26231442.350000001</v>
      </c>
      <c r="D237">
        <v>26383796.84</v>
      </c>
      <c r="E237">
        <v>26388510.684780501</v>
      </c>
      <c r="F237">
        <v>20</v>
      </c>
      <c r="G237">
        <v>3398892.1835635598</v>
      </c>
      <c r="H237">
        <v>8.0136537795502907</v>
      </c>
      <c r="I237">
        <v>849034.50831752003</v>
      </c>
      <c r="J237">
        <v>0</v>
      </c>
    </row>
    <row r="238" spans="1:10" x14ac:dyDescent="0.2">
      <c r="A238" s="1">
        <v>39417</v>
      </c>
      <c r="B238">
        <v>165347.04</v>
      </c>
      <c r="C238">
        <v>28069402.93</v>
      </c>
      <c r="D238">
        <v>28234749.969999999</v>
      </c>
      <c r="E238">
        <v>29002740.465652101</v>
      </c>
      <c r="F238">
        <v>20</v>
      </c>
      <c r="G238">
        <v>3696247.7049747999</v>
      </c>
      <c r="H238">
        <v>8.0847982543294297</v>
      </c>
      <c r="I238">
        <v>880676.52709734405</v>
      </c>
      <c r="J238">
        <v>0</v>
      </c>
    </row>
    <row r="239" spans="1:10" x14ac:dyDescent="0.2">
      <c r="A239" s="1">
        <v>39448</v>
      </c>
      <c r="B239">
        <v>194423.45</v>
      </c>
      <c r="C239">
        <v>29292425.5</v>
      </c>
      <c r="D239">
        <v>29486848.949999999</v>
      </c>
      <c r="E239">
        <v>30396213.3901213</v>
      </c>
      <c r="F239">
        <v>20</v>
      </c>
      <c r="G239">
        <v>3730716.59485282</v>
      </c>
      <c r="H239">
        <v>8.3794344840818393</v>
      </c>
      <c r="I239">
        <v>865081.895124787</v>
      </c>
      <c r="J239">
        <v>0</v>
      </c>
    </row>
    <row r="240" spans="1:10" x14ac:dyDescent="0.2">
      <c r="A240" s="1">
        <v>39479</v>
      </c>
      <c r="B240">
        <v>161840.10999999999</v>
      </c>
      <c r="C240">
        <v>30207845.710000001</v>
      </c>
      <c r="D240">
        <v>30369685.82</v>
      </c>
      <c r="E240">
        <v>30331711.019090898</v>
      </c>
      <c r="F240">
        <v>20</v>
      </c>
      <c r="G240">
        <v>3481908.9951343099</v>
      </c>
      <c r="H240">
        <v>8.9245190019159697</v>
      </c>
      <c r="I240">
        <v>742651.97092738305</v>
      </c>
      <c r="J240">
        <v>0</v>
      </c>
    </row>
    <row r="241" spans="1:10" x14ac:dyDescent="0.2">
      <c r="A241" s="1">
        <v>39508</v>
      </c>
      <c r="B241">
        <v>193580.78</v>
      </c>
      <c r="C241">
        <v>35948887.140000001</v>
      </c>
      <c r="D241">
        <v>36142467.920000002</v>
      </c>
      <c r="E241">
        <v>36159656.564420797</v>
      </c>
      <c r="F241">
        <v>20</v>
      </c>
      <c r="G241">
        <v>3754457.7083301698</v>
      </c>
      <c r="H241">
        <v>9.8720761925536493</v>
      </c>
      <c r="I241">
        <v>904635.99393502204</v>
      </c>
      <c r="J241">
        <v>0</v>
      </c>
    </row>
    <row r="242" spans="1:10" x14ac:dyDescent="0.2">
      <c r="A242" s="1">
        <v>39539</v>
      </c>
      <c r="B242">
        <v>278472.51</v>
      </c>
      <c r="C242">
        <v>37207911.299999997</v>
      </c>
      <c r="D242">
        <v>37486383.810000002</v>
      </c>
      <c r="E242">
        <v>37487292.0625128</v>
      </c>
      <c r="F242">
        <v>20</v>
      </c>
      <c r="G242">
        <v>3601038.3554089</v>
      </c>
      <c r="H242">
        <v>10.6751759952034</v>
      </c>
      <c r="I242">
        <v>954426.14695503702</v>
      </c>
      <c r="J242">
        <v>0</v>
      </c>
    </row>
    <row r="243" spans="1:10" x14ac:dyDescent="0.2">
      <c r="A243" s="1">
        <v>39569</v>
      </c>
      <c r="B243">
        <v>363741.35</v>
      </c>
      <c r="C243">
        <v>50508546.520000003</v>
      </c>
      <c r="D243">
        <v>50872287.869999997</v>
      </c>
      <c r="E243">
        <v>50930039.084414601</v>
      </c>
      <c r="F243">
        <v>20</v>
      </c>
      <c r="G243">
        <v>4320099.2010811502</v>
      </c>
      <c r="H243">
        <v>11.992701605190501</v>
      </c>
      <c r="I243">
        <v>879621.53897376405</v>
      </c>
      <c r="J243">
        <v>0</v>
      </c>
    </row>
    <row r="244" spans="1:10" x14ac:dyDescent="0.2">
      <c r="A244" s="1">
        <v>39600</v>
      </c>
      <c r="B244">
        <v>393421.6</v>
      </c>
      <c r="C244">
        <v>55749983.310000002</v>
      </c>
      <c r="D244">
        <v>56143404.909999996</v>
      </c>
      <c r="E244">
        <v>37445144.416812897</v>
      </c>
      <c r="F244">
        <v>20</v>
      </c>
      <c r="G244">
        <v>4358968.2792846598</v>
      </c>
      <c r="H244">
        <v>8.7918107812123694</v>
      </c>
      <c r="I244">
        <v>878079.89596476394</v>
      </c>
      <c r="J244">
        <v>0</v>
      </c>
    </row>
    <row r="245" spans="1:10" x14ac:dyDescent="0.2">
      <c r="A245" s="1">
        <v>39630</v>
      </c>
      <c r="B245">
        <v>339546.96</v>
      </c>
      <c r="C245">
        <v>57710399.009999998</v>
      </c>
      <c r="D245">
        <v>58049945.969999999</v>
      </c>
      <c r="E245">
        <v>58048315.080166399</v>
      </c>
      <c r="F245">
        <v>20</v>
      </c>
      <c r="G245">
        <v>4639414.5826604404</v>
      </c>
      <c r="H245">
        <v>12.7504006115837</v>
      </c>
      <c r="I245">
        <v>1106079.4519779801</v>
      </c>
      <c r="J245">
        <v>0</v>
      </c>
    </row>
    <row r="246" spans="1:10" x14ac:dyDescent="0.2">
      <c r="A246" s="1">
        <v>39661</v>
      </c>
      <c r="B246">
        <v>148458.48000000001</v>
      </c>
      <c r="C246">
        <v>37978763.619999997</v>
      </c>
      <c r="D246">
        <v>38127222.100000001</v>
      </c>
      <c r="E246">
        <v>38127734.409976304</v>
      </c>
      <c r="F246">
        <v>20</v>
      </c>
      <c r="G246">
        <v>4254048.2048297198</v>
      </c>
      <c r="H246">
        <v>9.2092910267715293</v>
      </c>
      <c r="I246">
        <v>1049033.55021551</v>
      </c>
      <c r="J246">
        <v>0</v>
      </c>
    </row>
    <row r="247" spans="1:10" x14ac:dyDescent="0.2">
      <c r="A247" s="1">
        <v>39692</v>
      </c>
      <c r="B247">
        <v>113303.51</v>
      </c>
      <c r="C247">
        <v>13482057.140000001</v>
      </c>
      <c r="D247">
        <v>13595360.65</v>
      </c>
      <c r="E247">
        <v>13456449.658488501</v>
      </c>
      <c r="F247">
        <v>20</v>
      </c>
      <c r="G247">
        <v>1642121.1776660201</v>
      </c>
      <c r="H247">
        <v>8.4602056970426691</v>
      </c>
      <c r="I247">
        <v>436233.28403592098</v>
      </c>
      <c r="J247">
        <v>0</v>
      </c>
    </row>
    <row r="248" spans="1:10" x14ac:dyDescent="0.2">
      <c r="A248" s="1">
        <v>39722</v>
      </c>
      <c r="B248">
        <v>226040.71</v>
      </c>
      <c r="C248">
        <v>24315782.670000002</v>
      </c>
      <c r="D248">
        <v>24541823.379999999</v>
      </c>
      <c r="E248">
        <v>24516246.8864257</v>
      </c>
      <c r="F248">
        <v>20</v>
      </c>
      <c r="G248">
        <v>3450697.9705383801</v>
      </c>
      <c r="H248">
        <v>7.37356156010111</v>
      </c>
      <c r="I248">
        <v>927687.02465500101</v>
      </c>
      <c r="J248">
        <v>0</v>
      </c>
    </row>
    <row r="249" spans="1:10" x14ac:dyDescent="0.2">
      <c r="A249" s="1">
        <v>39753</v>
      </c>
      <c r="B249">
        <v>253728.78</v>
      </c>
      <c r="C249">
        <v>25399464.870000001</v>
      </c>
      <c r="D249">
        <v>25653193.649999999</v>
      </c>
      <c r="E249">
        <v>25735619.900881</v>
      </c>
      <c r="F249">
        <v>20</v>
      </c>
      <c r="G249">
        <v>3823545.4159350898</v>
      </c>
      <c r="H249">
        <v>6.9644581670334302</v>
      </c>
      <c r="I249">
        <v>893302.19815142802</v>
      </c>
      <c r="J249">
        <v>0</v>
      </c>
    </row>
    <row r="250" spans="1:10" x14ac:dyDescent="0.2">
      <c r="A250" s="1">
        <v>39783</v>
      </c>
      <c r="B250">
        <v>236172.11</v>
      </c>
      <c r="C250">
        <v>19731165.34</v>
      </c>
      <c r="D250">
        <v>19967337.449999999</v>
      </c>
      <c r="E250">
        <v>19982437.0653922</v>
      </c>
      <c r="F250">
        <v>20</v>
      </c>
      <c r="G250">
        <v>3184282.9857755699</v>
      </c>
      <c r="H250">
        <v>6.5227008177813603</v>
      </c>
      <c r="I250">
        <v>787688.16997339705</v>
      </c>
      <c r="J250">
        <v>0</v>
      </c>
    </row>
    <row r="251" spans="1:10" x14ac:dyDescent="0.2">
      <c r="A251" s="1">
        <v>39814</v>
      </c>
      <c r="B251">
        <v>183694.42</v>
      </c>
      <c r="C251">
        <v>19149213.550000001</v>
      </c>
      <c r="D251">
        <v>19332907.969999999</v>
      </c>
      <c r="E251">
        <v>19305246.322634298</v>
      </c>
      <c r="F251">
        <v>20</v>
      </c>
      <c r="G251">
        <v>3438444.2367176502</v>
      </c>
      <c r="H251">
        <v>5.8785089938159301</v>
      </c>
      <c r="I251">
        <v>907679.04764496605</v>
      </c>
      <c r="J251">
        <v>0</v>
      </c>
    </row>
    <row r="252" spans="1:10" x14ac:dyDescent="0.2">
      <c r="A252" s="1">
        <v>39845</v>
      </c>
      <c r="B252">
        <v>140762.69</v>
      </c>
      <c r="C252">
        <v>14610177.300000001</v>
      </c>
      <c r="D252">
        <v>14750939.99</v>
      </c>
      <c r="E252">
        <v>14961793.710594</v>
      </c>
      <c r="F252">
        <v>20</v>
      </c>
      <c r="G252">
        <v>3579269.6434981502</v>
      </c>
      <c r="H252">
        <v>4.4245692565385202</v>
      </c>
      <c r="I252">
        <v>874932.71488943906</v>
      </c>
      <c r="J252">
        <v>0</v>
      </c>
    </row>
    <row r="253" spans="1:10" x14ac:dyDescent="0.2">
      <c r="A253" s="1">
        <v>39873</v>
      </c>
      <c r="B253">
        <v>172483.23</v>
      </c>
      <c r="C253">
        <v>13519293.109999999</v>
      </c>
      <c r="D253">
        <v>13691776.34</v>
      </c>
      <c r="E253">
        <v>14066299.8028457</v>
      </c>
      <c r="F253">
        <v>20</v>
      </c>
      <c r="G253">
        <v>3520944.6226184801</v>
      </c>
      <c r="H253">
        <v>4.2510659354241902</v>
      </c>
      <c r="I253">
        <v>901467.94288264797</v>
      </c>
      <c r="J253">
        <v>0</v>
      </c>
    </row>
    <row r="254" spans="1:10" x14ac:dyDescent="0.2">
      <c r="A254" s="1">
        <v>39904</v>
      </c>
      <c r="B254">
        <v>113671.79</v>
      </c>
      <c r="C254">
        <v>12040901.01</v>
      </c>
      <c r="D254">
        <v>12154572.800000001</v>
      </c>
      <c r="E254">
        <v>12396159.120420899</v>
      </c>
      <c r="F254">
        <v>20</v>
      </c>
      <c r="G254">
        <v>3511916.9513164898</v>
      </c>
      <c r="H254">
        <v>3.7911277477894401</v>
      </c>
      <c r="I254">
        <v>917966.68164707499</v>
      </c>
      <c r="J254">
        <v>0</v>
      </c>
    </row>
    <row r="255" spans="1:10" x14ac:dyDescent="0.2">
      <c r="A255" s="1">
        <v>39934</v>
      </c>
      <c r="B255">
        <v>124280.8</v>
      </c>
      <c r="C255">
        <v>12922748.310000001</v>
      </c>
      <c r="D255">
        <v>13047029.109999999</v>
      </c>
      <c r="E255">
        <v>13201330.4429045</v>
      </c>
      <c r="F255">
        <v>20</v>
      </c>
      <c r="G255">
        <v>3769963.5557009</v>
      </c>
      <c r="H255">
        <v>3.7301108514953101</v>
      </c>
      <c r="I255">
        <v>861051.52595723001</v>
      </c>
      <c r="J255">
        <v>0</v>
      </c>
    </row>
    <row r="256" spans="1:10" x14ac:dyDescent="0.2">
      <c r="A256" s="1">
        <v>39965</v>
      </c>
      <c r="B256">
        <v>119206.2</v>
      </c>
      <c r="C256">
        <v>12222747.59</v>
      </c>
      <c r="D256">
        <v>12341953.789999999</v>
      </c>
      <c r="E256">
        <v>12452625.2150946</v>
      </c>
      <c r="F256">
        <v>20</v>
      </c>
      <c r="G256">
        <v>3351008.7082273802</v>
      </c>
      <c r="H256">
        <v>3.9686409992924299</v>
      </c>
      <c r="I256">
        <v>846325.33336250705</v>
      </c>
      <c r="J256">
        <v>0</v>
      </c>
    </row>
    <row r="257" spans="1:10" x14ac:dyDescent="0.2">
      <c r="A257" s="1">
        <v>39995</v>
      </c>
      <c r="B257">
        <v>83050.92</v>
      </c>
      <c r="C257">
        <v>11691626.25</v>
      </c>
      <c r="D257">
        <v>11774677.17</v>
      </c>
      <c r="E257">
        <v>11763289.3089677</v>
      </c>
      <c r="F257">
        <v>20</v>
      </c>
      <c r="G257">
        <v>4357713.6781390402</v>
      </c>
      <c r="H257">
        <v>2.9160507337914301</v>
      </c>
      <c r="I257">
        <v>944024.85982260702</v>
      </c>
      <c r="J257">
        <v>0</v>
      </c>
    </row>
    <row r="258" spans="1:10" x14ac:dyDescent="0.2">
      <c r="A258" s="1">
        <v>40026</v>
      </c>
      <c r="B258">
        <v>76460</v>
      </c>
      <c r="C258">
        <v>10569459.74</v>
      </c>
      <c r="D258">
        <v>10645919.74</v>
      </c>
      <c r="E258">
        <v>10647638.799040001</v>
      </c>
      <c r="F258">
        <v>20</v>
      </c>
      <c r="G258">
        <v>3418958.5700597102</v>
      </c>
      <c r="H258">
        <v>3.3955239535511899</v>
      </c>
      <c r="I258">
        <v>961516.92179683899</v>
      </c>
      <c r="J258">
        <v>0</v>
      </c>
    </row>
    <row r="259" spans="1:10" x14ac:dyDescent="0.2">
      <c r="A259" s="1">
        <v>40057</v>
      </c>
      <c r="B259">
        <v>94521.03</v>
      </c>
      <c r="C259">
        <v>8667917.9199999999</v>
      </c>
      <c r="D259">
        <v>8762438.9499999993</v>
      </c>
      <c r="E259">
        <v>8789703.6995650604</v>
      </c>
      <c r="F259">
        <v>20</v>
      </c>
      <c r="G259">
        <v>3143287.55374848</v>
      </c>
      <c r="H259">
        <v>3.07124286755259</v>
      </c>
      <c r="I259">
        <v>864095.78055181203</v>
      </c>
      <c r="J259">
        <v>0</v>
      </c>
    </row>
    <row r="260" spans="1:10" x14ac:dyDescent="0.2">
      <c r="A260" s="1">
        <v>40087</v>
      </c>
      <c r="B260">
        <v>180469.17</v>
      </c>
      <c r="C260">
        <v>12278825.890000001</v>
      </c>
      <c r="D260">
        <v>12459295.060000001</v>
      </c>
      <c r="E260">
        <v>12460804.2541238</v>
      </c>
      <c r="F260">
        <v>20</v>
      </c>
      <c r="G260">
        <v>3296087.82257229</v>
      </c>
      <c r="H260">
        <v>4.0386588974423896</v>
      </c>
      <c r="I260">
        <v>850970.15725922503</v>
      </c>
      <c r="J260">
        <v>0</v>
      </c>
    </row>
    <row r="261" spans="1:10" x14ac:dyDescent="0.2">
      <c r="A261" s="1">
        <v>40118</v>
      </c>
      <c r="B261">
        <v>145712.70000000001</v>
      </c>
      <c r="C261">
        <v>11558513.76</v>
      </c>
      <c r="D261">
        <v>11704226.460000001</v>
      </c>
      <c r="E261">
        <v>11691242.0141125</v>
      </c>
      <c r="F261">
        <v>20</v>
      </c>
      <c r="G261">
        <v>3062273.5011873702</v>
      </c>
      <c r="H261">
        <v>4.2034590121698701</v>
      </c>
      <c r="I261">
        <v>1180899.1321824701</v>
      </c>
      <c r="J261">
        <v>0</v>
      </c>
    </row>
    <row r="262" spans="1:10" x14ac:dyDescent="0.2">
      <c r="A262" s="1">
        <v>40148</v>
      </c>
      <c r="B262">
        <v>196593.85</v>
      </c>
      <c r="C262">
        <v>15052204.65</v>
      </c>
      <c r="D262">
        <v>15248798.5</v>
      </c>
      <c r="E262">
        <v>15351530.4850855</v>
      </c>
      <c r="F262">
        <v>20</v>
      </c>
      <c r="G262">
        <v>3246835.2152069202</v>
      </c>
      <c r="H262">
        <v>4.9788914572069496</v>
      </c>
      <c r="I262">
        <v>814109.63086690905</v>
      </c>
      <c r="J262">
        <v>0</v>
      </c>
    </row>
    <row r="263" spans="1:10" x14ac:dyDescent="0.2">
      <c r="A263" s="1">
        <v>40179</v>
      </c>
      <c r="B263">
        <v>273339.95</v>
      </c>
      <c r="C263">
        <v>17147202.699999999</v>
      </c>
      <c r="D263">
        <v>17420542.649999999</v>
      </c>
      <c r="E263">
        <v>17423768.123401798</v>
      </c>
      <c r="F263">
        <v>20</v>
      </c>
      <c r="G263">
        <v>3115838.4952301602</v>
      </c>
      <c r="H263">
        <v>5.8381782827725797</v>
      </c>
      <c r="I263">
        <v>767052.51207771502</v>
      </c>
      <c r="J263">
        <v>0</v>
      </c>
    </row>
    <row r="264" spans="1:10" x14ac:dyDescent="0.2">
      <c r="A264" s="1">
        <v>40210</v>
      </c>
      <c r="B264">
        <v>206552.52</v>
      </c>
      <c r="C264">
        <v>14248063.77</v>
      </c>
      <c r="D264">
        <v>14454616.289999999</v>
      </c>
      <c r="E264">
        <v>14117695.989097301</v>
      </c>
      <c r="F264">
        <v>20</v>
      </c>
      <c r="G264">
        <v>2709249.6322354199</v>
      </c>
      <c r="H264">
        <v>5.4699121892612101</v>
      </c>
      <c r="I264">
        <v>701661.59801862901</v>
      </c>
      <c r="J264">
        <v>0</v>
      </c>
    </row>
    <row r="265" spans="1:10" x14ac:dyDescent="0.2">
      <c r="A265" s="1">
        <v>40238</v>
      </c>
      <c r="B265">
        <v>170361.12</v>
      </c>
      <c r="C265">
        <v>11524796.369999999</v>
      </c>
      <c r="D265">
        <v>11695157.49</v>
      </c>
      <c r="E265">
        <v>11881760.968352299</v>
      </c>
      <c r="F265">
        <v>20</v>
      </c>
      <c r="G265">
        <v>2606749.0670757201</v>
      </c>
      <c r="H265">
        <v>4.80318878961591</v>
      </c>
      <c r="I265">
        <v>638946.92796746001</v>
      </c>
      <c r="J265">
        <v>0</v>
      </c>
    </row>
    <row r="266" spans="1:10" x14ac:dyDescent="0.2">
      <c r="A266" s="1">
        <v>40269</v>
      </c>
      <c r="B266">
        <v>176834.94</v>
      </c>
      <c r="C266">
        <v>12066162.41</v>
      </c>
      <c r="D266">
        <v>12242997.35</v>
      </c>
      <c r="E266">
        <v>12308917.234237101</v>
      </c>
      <c r="F266">
        <v>20</v>
      </c>
      <c r="G266">
        <v>3145341.4897636799</v>
      </c>
      <c r="H266">
        <v>4.1758151927930802</v>
      </c>
      <c r="I266">
        <v>825447.545240507</v>
      </c>
      <c r="J266">
        <v>0</v>
      </c>
    </row>
    <row r="267" spans="1:10" x14ac:dyDescent="0.2">
      <c r="A267" s="1">
        <v>40299</v>
      </c>
      <c r="B267">
        <v>225580.93</v>
      </c>
      <c r="C267">
        <v>12730137.17</v>
      </c>
      <c r="D267">
        <v>12955718.1</v>
      </c>
      <c r="E267">
        <v>12927044.9575989</v>
      </c>
      <c r="F267">
        <v>20</v>
      </c>
      <c r="G267">
        <v>3115673.0132726198</v>
      </c>
      <c r="H267">
        <v>4.4044655523632601</v>
      </c>
      <c r="I267">
        <v>795829.50178812398</v>
      </c>
      <c r="J267">
        <v>0</v>
      </c>
    </row>
    <row r="268" spans="1:10" x14ac:dyDescent="0.2">
      <c r="A268" s="1">
        <v>40330</v>
      </c>
      <c r="B268">
        <v>276710.75</v>
      </c>
      <c r="C268">
        <v>14504991.66</v>
      </c>
      <c r="D268">
        <v>14781702.41</v>
      </c>
      <c r="E268">
        <v>14781475.901387401</v>
      </c>
      <c r="F268">
        <v>20</v>
      </c>
      <c r="G268">
        <v>3226898.8289640602</v>
      </c>
      <c r="H268">
        <v>4.8333186692940799</v>
      </c>
      <c r="I268">
        <v>815154.452567806</v>
      </c>
      <c r="J268">
        <v>0</v>
      </c>
    </row>
    <row r="269" spans="1:10" x14ac:dyDescent="0.2">
      <c r="A269" s="1">
        <v>40360</v>
      </c>
      <c r="B269">
        <v>335200.3</v>
      </c>
      <c r="C269">
        <v>15676153.039999999</v>
      </c>
      <c r="D269">
        <v>16011353.34</v>
      </c>
      <c r="E269">
        <v>17007695.177645601</v>
      </c>
      <c r="F269">
        <v>20</v>
      </c>
      <c r="G269">
        <v>3603416.7345902501</v>
      </c>
      <c r="H269">
        <v>4.8518343242063997</v>
      </c>
      <c r="I269">
        <v>475485.81965905702</v>
      </c>
      <c r="J269">
        <v>0</v>
      </c>
    </row>
    <row r="270" spans="1:10" x14ac:dyDescent="0.2">
      <c r="A270" s="1">
        <v>40391</v>
      </c>
      <c r="B270">
        <v>326985.15999999997</v>
      </c>
      <c r="C270">
        <v>14605056.050000001</v>
      </c>
      <c r="D270">
        <v>14932041.210000001</v>
      </c>
      <c r="E270">
        <v>14921489.1405658</v>
      </c>
      <c r="F270">
        <v>20</v>
      </c>
      <c r="G270">
        <v>3299601.29664071</v>
      </c>
      <c r="H270">
        <v>4.63324104814299</v>
      </c>
      <c r="I270">
        <v>366359.02953573002</v>
      </c>
      <c r="J270">
        <v>0</v>
      </c>
    </row>
    <row r="271" spans="1:10" x14ac:dyDescent="0.2">
      <c r="A271" s="1">
        <v>40422</v>
      </c>
      <c r="B271">
        <v>154033.45000000001</v>
      </c>
      <c r="C271">
        <v>11605544.369999999</v>
      </c>
      <c r="D271">
        <v>11759577.82</v>
      </c>
      <c r="E271">
        <v>11966910.320000101</v>
      </c>
      <c r="F271">
        <v>20</v>
      </c>
      <c r="G271">
        <v>3054703.3281309102</v>
      </c>
      <c r="H271">
        <v>4.0427549877884799</v>
      </c>
      <c r="I271">
        <v>382506.79601515498</v>
      </c>
      <c r="J271">
        <v>0</v>
      </c>
    </row>
    <row r="272" spans="1:10" x14ac:dyDescent="0.2">
      <c r="A272" s="1">
        <v>40452</v>
      </c>
      <c r="B272">
        <v>249169.29</v>
      </c>
      <c r="C272">
        <v>11246389.609999999</v>
      </c>
      <c r="D272">
        <v>11495558.9</v>
      </c>
      <c r="E272">
        <v>11508804.8453355</v>
      </c>
      <c r="F272">
        <v>20</v>
      </c>
      <c r="G272">
        <v>3151944.3827365199</v>
      </c>
      <c r="H272">
        <v>3.7809241724888598</v>
      </c>
      <c r="I272">
        <v>408457.86169342499</v>
      </c>
      <c r="J272">
        <v>0</v>
      </c>
    </row>
    <row r="273" spans="1:10" x14ac:dyDescent="0.2">
      <c r="A273" s="1">
        <v>40483</v>
      </c>
      <c r="B273">
        <v>270417.90999999997</v>
      </c>
      <c r="C273">
        <v>10058495.67</v>
      </c>
      <c r="D273">
        <v>10328913.58</v>
      </c>
      <c r="E273">
        <v>8804444.1698768009</v>
      </c>
      <c r="F273">
        <v>20</v>
      </c>
      <c r="G273">
        <v>2904288.6859379499</v>
      </c>
      <c r="H273">
        <v>3.1579082910649801</v>
      </c>
      <c r="I273">
        <v>367033.15109286999</v>
      </c>
      <c r="J273">
        <v>0</v>
      </c>
    </row>
    <row r="274" spans="1:10" x14ac:dyDescent="0.2">
      <c r="A274" s="1">
        <v>40513</v>
      </c>
      <c r="B274">
        <v>341627.75</v>
      </c>
      <c r="C274">
        <v>14686881.060000001</v>
      </c>
      <c r="D274">
        <v>15028508.810000001</v>
      </c>
      <c r="E274">
        <v>14989088.6054828</v>
      </c>
      <c r="F274">
        <v>20</v>
      </c>
      <c r="G274">
        <v>3457136.50756909</v>
      </c>
      <c r="H274">
        <v>4.4622529544192702</v>
      </c>
      <c r="I274">
        <v>437528.98924807803</v>
      </c>
      <c r="J274">
        <v>0</v>
      </c>
    </row>
    <row r="275" spans="1:10" x14ac:dyDescent="0.2">
      <c r="A275" s="1">
        <v>40544</v>
      </c>
      <c r="B275">
        <v>316094.64</v>
      </c>
      <c r="C275">
        <v>15312546.34</v>
      </c>
      <c r="D275">
        <v>15628640.98</v>
      </c>
      <c r="E275">
        <v>15628757.619625499</v>
      </c>
      <c r="F275">
        <v>20</v>
      </c>
      <c r="G275">
        <v>3457243.0842013899</v>
      </c>
      <c r="H275">
        <v>4.6398594197140302</v>
      </c>
      <c r="I275">
        <v>412364.27084748802</v>
      </c>
      <c r="J275">
        <v>0</v>
      </c>
    </row>
    <row r="276" spans="1:10" x14ac:dyDescent="0.2">
      <c r="A276" s="1">
        <v>40575</v>
      </c>
      <c r="B276">
        <v>247230.6</v>
      </c>
      <c r="C276">
        <v>13422387.67</v>
      </c>
      <c r="D276">
        <v>13669618.27</v>
      </c>
      <c r="E276">
        <v>13678497.720225601</v>
      </c>
      <c r="F276">
        <v>20</v>
      </c>
      <c r="G276">
        <v>3223437.2451164201</v>
      </c>
      <c r="H276">
        <v>4.3568288453727098</v>
      </c>
      <c r="I276">
        <v>365466.65054637799</v>
      </c>
      <c r="J276">
        <v>0</v>
      </c>
    </row>
    <row r="277" spans="1:10" x14ac:dyDescent="0.2">
      <c r="A277" s="1">
        <v>40603</v>
      </c>
      <c r="B277">
        <v>216211.78</v>
      </c>
      <c r="C277">
        <v>14893724.58</v>
      </c>
      <c r="D277">
        <v>15109936.359999999</v>
      </c>
      <c r="E277">
        <v>15152482.267147901</v>
      </c>
      <c r="F277">
        <v>20</v>
      </c>
      <c r="G277">
        <v>3762696.9150382401</v>
      </c>
      <c r="H277">
        <v>4.1418203555505997</v>
      </c>
      <c r="I277">
        <v>431932.40732495498</v>
      </c>
      <c r="J277">
        <v>0</v>
      </c>
    </row>
    <row r="278" spans="1:10" x14ac:dyDescent="0.2">
      <c r="A278" s="1">
        <v>40634</v>
      </c>
      <c r="B278">
        <v>211471.28</v>
      </c>
      <c r="C278">
        <v>15579333.140000001</v>
      </c>
      <c r="D278">
        <v>15790804.42</v>
      </c>
      <c r="E278">
        <v>15890013.7665741</v>
      </c>
      <c r="F278">
        <v>20</v>
      </c>
      <c r="G278">
        <v>3672049.0705538299</v>
      </c>
      <c r="H278">
        <v>4.4418454343045504</v>
      </c>
      <c r="I278">
        <v>420660.63200771902</v>
      </c>
      <c r="J278">
        <v>0</v>
      </c>
    </row>
    <row r="279" spans="1:10" x14ac:dyDescent="0.2">
      <c r="A279" s="1">
        <v>40664</v>
      </c>
      <c r="B279">
        <v>301260.32</v>
      </c>
      <c r="C279">
        <v>14943290.130000001</v>
      </c>
      <c r="D279">
        <v>15244550.449999999</v>
      </c>
      <c r="E279">
        <v>15416697.2257965</v>
      </c>
      <c r="F279">
        <v>20</v>
      </c>
      <c r="G279">
        <v>3481557.13080739</v>
      </c>
      <c r="H279">
        <v>4.5530259141379803</v>
      </c>
      <c r="I279">
        <v>434922.612321419</v>
      </c>
      <c r="J279">
        <v>0</v>
      </c>
    </row>
    <row r="280" spans="1:10" x14ac:dyDescent="0.2">
      <c r="A280" s="1">
        <v>40695</v>
      </c>
      <c r="B280">
        <v>323791.93</v>
      </c>
      <c r="C280">
        <v>14994467.470000001</v>
      </c>
      <c r="D280">
        <v>15318259.4</v>
      </c>
      <c r="E280">
        <v>15359253.7033295</v>
      </c>
      <c r="F280">
        <v>20</v>
      </c>
      <c r="G280">
        <v>3352562.4752425398</v>
      </c>
      <c r="H280">
        <v>4.7047112893289604</v>
      </c>
      <c r="I280">
        <v>413584.82212473801</v>
      </c>
      <c r="J280">
        <v>0</v>
      </c>
    </row>
    <row r="281" spans="1:10" x14ac:dyDescent="0.2">
      <c r="A281" s="1">
        <v>40725</v>
      </c>
      <c r="B281">
        <v>334613.86</v>
      </c>
      <c r="C281">
        <v>15460597.689999999</v>
      </c>
      <c r="D281">
        <v>15795211.550000001</v>
      </c>
      <c r="E281">
        <v>15828017.6252892</v>
      </c>
      <c r="F281">
        <v>20</v>
      </c>
      <c r="G281">
        <v>3517719.4931378299</v>
      </c>
      <c r="H281">
        <v>4.6218245351182903</v>
      </c>
      <c r="I281">
        <v>430264.63575910399</v>
      </c>
      <c r="J281">
        <v>0</v>
      </c>
    </row>
    <row r="282" spans="1:10" x14ac:dyDescent="0.2">
      <c r="A282" s="1">
        <v>40756</v>
      </c>
      <c r="B282">
        <v>373390.22</v>
      </c>
      <c r="C282">
        <v>15233201.48</v>
      </c>
      <c r="D282">
        <v>15606591.699999999</v>
      </c>
      <c r="E282">
        <v>15882695.5530321</v>
      </c>
      <c r="F282">
        <v>20</v>
      </c>
      <c r="G282">
        <v>3653274.17930101</v>
      </c>
      <c r="H282">
        <v>4.4656268649945501</v>
      </c>
      <c r="I282">
        <v>431463.76724535797</v>
      </c>
      <c r="J282">
        <v>0</v>
      </c>
    </row>
    <row r="283" spans="1:10" x14ac:dyDescent="0.2">
      <c r="A283" s="1">
        <v>40787</v>
      </c>
      <c r="B283">
        <v>502613.16</v>
      </c>
      <c r="C283">
        <v>12669860.85</v>
      </c>
      <c r="D283">
        <v>13172474.01</v>
      </c>
      <c r="E283">
        <v>13172737.1727592</v>
      </c>
      <c r="F283">
        <v>20</v>
      </c>
      <c r="G283">
        <v>3283584.1392127201</v>
      </c>
      <c r="H283">
        <v>4.1456518700787299</v>
      </c>
      <c r="I283">
        <v>439859.55452883098</v>
      </c>
      <c r="J283">
        <v>0</v>
      </c>
    </row>
    <row r="284" spans="1:10" x14ac:dyDescent="0.2">
      <c r="A284" s="1">
        <v>40817</v>
      </c>
      <c r="B284">
        <v>373365.91</v>
      </c>
      <c r="C284">
        <v>13080733.75</v>
      </c>
      <c r="D284">
        <v>13454099.66</v>
      </c>
      <c r="E284">
        <v>13290887.6356689</v>
      </c>
      <c r="F284">
        <v>20</v>
      </c>
      <c r="G284">
        <v>3631482.0895234901</v>
      </c>
      <c r="H284">
        <v>3.7838679494963801</v>
      </c>
      <c r="I284">
        <v>450161.05204922199</v>
      </c>
      <c r="J284">
        <v>0</v>
      </c>
    </row>
    <row r="285" spans="1:10" x14ac:dyDescent="0.2">
      <c r="A285" s="1">
        <v>40848</v>
      </c>
      <c r="B285">
        <v>302351.21999999997</v>
      </c>
      <c r="C285">
        <v>11903874.85</v>
      </c>
      <c r="D285">
        <v>12206226.07</v>
      </c>
      <c r="E285">
        <v>12229048.559080999</v>
      </c>
      <c r="F285">
        <v>20</v>
      </c>
      <c r="G285">
        <v>3589808.3252400798</v>
      </c>
      <c r="H285">
        <v>3.5296173747644701</v>
      </c>
      <c r="I285">
        <v>441601.27776054799</v>
      </c>
      <c r="J285">
        <v>0</v>
      </c>
    </row>
    <row r="286" spans="1:10" x14ac:dyDescent="0.2">
      <c r="A286" s="1">
        <v>40878</v>
      </c>
      <c r="B286">
        <v>169755.67</v>
      </c>
      <c r="C286">
        <v>12236496.140000001</v>
      </c>
      <c r="D286">
        <v>12406251.810000001</v>
      </c>
      <c r="E286">
        <v>12395500.533753799</v>
      </c>
      <c r="F286">
        <v>20</v>
      </c>
      <c r="G286">
        <v>3704364.8622238501</v>
      </c>
      <c r="H286">
        <v>3.4715391457311302</v>
      </c>
      <c r="I286">
        <v>464347.095527169</v>
      </c>
      <c r="J286">
        <v>0</v>
      </c>
    </row>
    <row r="287" spans="1:10" x14ac:dyDescent="0.2">
      <c r="A287" s="1">
        <v>40909</v>
      </c>
      <c r="B287">
        <v>468174.23</v>
      </c>
      <c r="C287">
        <v>10105602.439999999</v>
      </c>
      <c r="D287">
        <v>10573776.67</v>
      </c>
      <c r="E287">
        <v>10574650.789672799</v>
      </c>
      <c r="F287">
        <v>20</v>
      </c>
      <c r="G287">
        <v>3617113.47580782</v>
      </c>
      <c r="H287">
        <v>3.04545843685694</v>
      </c>
      <c r="I287">
        <v>441117.96229502303</v>
      </c>
      <c r="J287">
        <v>0</v>
      </c>
    </row>
    <row r="288" spans="1:10" x14ac:dyDescent="0.2">
      <c r="A288" s="1">
        <v>40940</v>
      </c>
      <c r="B288">
        <v>281476.2</v>
      </c>
      <c r="C288">
        <v>8628450.0800000001</v>
      </c>
      <c r="D288">
        <v>8909926.2799999993</v>
      </c>
      <c r="E288">
        <v>8912186.4545630608</v>
      </c>
      <c r="F288">
        <v>20</v>
      </c>
      <c r="G288">
        <v>3359105.6657841098</v>
      </c>
      <c r="H288">
        <v>2.7547285951192402</v>
      </c>
      <c r="I288">
        <v>341237.97699952801</v>
      </c>
      <c r="J288">
        <v>0</v>
      </c>
    </row>
    <row r="289" spans="1:10" x14ac:dyDescent="0.2">
      <c r="A289" s="1">
        <v>40969</v>
      </c>
      <c r="B289">
        <v>243627.6</v>
      </c>
      <c r="C289">
        <v>8109766.1699999999</v>
      </c>
      <c r="D289">
        <v>8353393.7699999996</v>
      </c>
      <c r="E289">
        <v>8354270.96965981</v>
      </c>
      <c r="F289">
        <v>20</v>
      </c>
      <c r="G289">
        <v>3628030.1824391801</v>
      </c>
      <c r="H289">
        <v>2.4270260389450802</v>
      </c>
      <c r="I289">
        <v>451052.753198797</v>
      </c>
      <c r="J289">
        <v>0</v>
      </c>
    </row>
    <row r="290" spans="1:10" x14ac:dyDescent="0.2">
      <c r="A290" s="1">
        <v>41000</v>
      </c>
      <c r="B290">
        <v>223753.85</v>
      </c>
      <c r="C290">
        <v>7055923.3499999996</v>
      </c>
      <c r="D290">
        <v>7279677.2000000002</v>
      </c>
      <c r="E290">
        <v>7279854.9823594801</v>
      </c>
      <c r="F290">
        <v>20</v>
      </c>
      <c r="G290">
        <v>3557143.1770983501</v>
      </c>
      <c r="H290">
        <v>2.1695907686487899</v>
      </c>
      <c r="I290">
        <v>437690.01743516099</v>
      </c>
      <c r="J290">
        <v>0</v>
      </c>
    </row>
    <row r="291" spans="1:10" x14ac:dyDescent="0.2">
      <c r="A291" s="1">
        <v>41030</v>
      </c>
      <c r="B291">
        <v>226151.53</v>
      </c>
      <c r="C291">
        <v>7981268.5300000003</v>
      </c>
      <c r="D291">
        <v>8207420.0599999996</v>
      </c>
      <c r="E291">
        <v>8274750.2536927201</v>
      </c>
      <c r="F291">
        <v>20</v>
      </c>
      <c r="G291">
        <v>3600786.7327474002</v>
      </c>
      <c r="H291">
        <v>2.41943711430085</v>
      </c>
      <c r="I291">
        <v>437126.80819847202</v>
      </c>
      <c r="J291">
        <v>0</v>
      </c>
    </row>
    <row r="292" spans="1:10" x14ac:dyDescent="0.2">
      <c r="A292" s="1">
        <v>41061</v>
      </c>
      <c r="B292">
        <v>237815.45</v>
      </c>
      <c r="C292">
        <v>8311731.8799999999</v>
      </c>
      <c r="D292">
        <v>8549547.3300000001</v>
      </c>
      <c r="E292">
        <v>8553905.9074394498</v>
      </c>
      <c r="F292">
        <v>20</v>
      </c>
      <c r="G292">
        <v>3558328.3891504901</v>
      </c>
      <c r="H292">
        <v>2.5241000184593698</v>
      </c>
      <c r="I292">
        <v>427670.84529982298</v>
      </c>
      <c r="J292">
        <v>0</v>
      </c>
    </row>
    <row r="293" spans="1:10" x14ac:dyDescent="0.2">
      <c r="A293" s="1">
        <v>41091</v>
      </c>
      <c r="B293">
        <v>321564.11</v>
      </c>
      <c r="C293">
        <v>10438035.48</v>
      </c>
      <c r="D293">
        <v>10759599.59</v>
      </c>
      <c r="E293">
        <v>10759292.505640499</v>
      </c>
      <c r="F293">
        <v>20</v>
      </c>
      <c r="G293">
        <v>3746938.1706518601</v>
      </c>
      <c r="H293">
        <v>2.9752629261970198</v>
      </c>
      <c r="I293">
        <v>388833.72025248199</v>
      </c>
      <c r="J293">
        <v>0</v>
      </c>
    </row>
    <row r="294" spans="1:10" x14ac:dyDescent="0.2">
      <c r="A294" s="1">
        <v>41122</v>
      </c>
      <c r="B294">
        <v>292149.01</v>
      </c>
      <c r="C294">
        <v>9174579.2699999996</v>
      </c>
      <c r="D294">
        <v>9466728.2799999993</v>
      </c>
      <c r="E294">
        <v>9467178.9416399691</v>
      </c>
      <c r="F294">
        <v>20</v>
      </c>
      <c r="G294">
        <v>3227504.5235491302</v>
      </c>
      <c r="H294">
        <v>3.03823024628994</v>
      </c>
      <c r="I294">
        <v>338722.92184463202</v>
      </c>
      <c r="J294">
        <v>0</v>
      </c>
    </row>
    <row r="295" spans="1:10" x14ac:dyDescent="0.2">
      <c r="A295" s="1">
        <v>41153</v>
      </c>
      <c r="B295">
        <v>252309.98</v>
      </c>
      <c r="C295">
        <v>9222832.5199999996</v>
      </c>
      <c r="D295">
        <v>9475142.5</v>
      </c>
      <c r="E295">
        <v>9476965.7128662709</v>
      </c>
      <c r="F295">
        <v>20</v>
      </c>
      <c r="G295">
        <v>3467157.3585043098</v>
      </c>
      <c r="H295">
        <v>2.8383810933715101</v>
      </c>
      <c r="I295">
        <v>364148.18125630799</v>
      </c>
      <c r="J295">
        <v>0</v>
      </c>
    </row>
    <row r="296" spans="1:10" x14ac:dyDescent="0.2">
      <c r="A296" s="1">
        <v>41183</v>
      </c>
      <c r="B296">
        <v>304847.94</v>
      </c>
      <c r="C296">
        <v>12003645.84</v>
      </c>
      <c r="D296">
        <v>12308493.779999999</v>
      </c>
      <c r="E296">
        <v>12309460.876021201</v>
      </c>
      <c r="F296">
        <v>20</v>
      </c>
      <c r="G296">
        <v>3830897.53566849</v>
      </c>
      <c r="H296">
        <v>3.3197557909036299</v>
      </c>
      <c r="I296">
        <v>408183.40237273101</v>
      </c>
      <c r="J296">
        <v>0</v>
      </c>
    </row>
    <row r="297" spans="1:10" x14ac:dyDescent="0.2">
      <c r="A297" s="1">
        <v>41214</v>
      </c>
      <c r="B297">
        <v>358585.31</v>
      </c>
      <c r="C297">
        <v>13351238.130000001</v>
      </c>
      <c r="D297">
        <v>13709823.439999999</v>
      </c>
      <c r="E297">
        <v>13710941.5858506</v>
      </c>
      <c r="F297">
        <v>20</v>
      </c>
      <c r="G297">
        <v>4019006.0722573199</v>
      </c>
      <c r="H297">
        <v>3.5158333854480799</v>
      </c>
      <c r="I297">
        <v>419214.13931027002</v>
      </c>
      <c r="J297">
        <v>0</v>
      </c>
    </row>
    <row r="298" spans="1:10" x14ac:dyDescent="0.2">
      <c r="A298" s="1">
        <v>41244</v>
      </c>
      <c r="B298">
        <v>363268.68</v>
      </c>
      <c r="C298">
        <v>13788364.779999999</v>
      </c>
      <c r="D298">
        <v>14151633.460000001</v>
      </c>
      <c r="E298">
        <v>14151629.355746601</v>
      </c>
      <c r="F298">
        <v>20</v>
      </c>
      <c r="G298">
        <v>4127804.4652244998</v>
      </c>
      <c r="H298">
        <v>3.532698213288</v>
      </c>
      <c r="I298">
        <v>430658.10335421201</v>
      </c>
      <c r="J298">
        <v>0</v>
      </c>
    </row>
    <row r="299" spans="1:10" x14ac:dyDescent="0.2">
      <c r="A299" s="1">
        <v>41275</v>
      </c>
      <c r="B299">
        <v>352064.23</v>
      </c>
      <c r="C299">
        <v>12552206.76</v>
      </c>
      <c r="D299">
        <v>12904270.99</v>
      </c>
      <c r="E299">
        <v>12902731.966220301</v>
      </c>
      <c r="F299">
        <v>20</v>
      </c>
      <c r="G299">
        <v>4100685.6210273299</v>
      </c>
      <c r="H299">
        <v>3.2569114777202901</v>
      </c>
      <c r="I299">
        <v>452838.09942616703</v>
      </c>
      <c r="J299">
        <v>0</v>
      </c>
    </row>
    <row r="300" spans="1:10" x14ac:dyDescent="0.2">
      <c r="A300" s="1">
        <v>41306</v>
      </c>
      <c r="B300">
        <v>343384.03</v>
      </c>
      <c r="C300">
        <v>11076694.74</v>
      </c>
      <c r="D300">
        <v>11420078.77</v>
      </c>
      <c r="E300">
        <v>11350060.534927299</v>
      </c>
      <c r="F300">
        <v>20</v>
      </c>
      <c r="G300">
        <v>3529537.9261841802</v>
      </c>
      <c r="H300">
        <v>3.3336995423286599</v>
      </c>
      <c r="I300">
        <v>416358.43422457902</v>
      </c>
      <c r="J300">
        <v>0</v>
      </c>
    </row>
    <row r="301" spans="1:10" x14ac:dyDescent="0.2">
      <c r="A301" s="1">
        <v>41334</v>
      </c>
      <c r="B301">
        <v>408708.82</v>
      </c>
      <c r="C301">
        <v>13966671.390000001</v>
      </c>
      <c r="D301">
        <v>14375380.210000001</v>
      </c>
      <c r="E301">
        <v>14375393.965609699</v>
      </c>
      <c r="F301">
        <v>20</v>
      </c>
      <c r="G301">
        <v>4017615.4041255801</v>
      </c>
      <c r="H301">
        <v>3.69861757945448</v>
      </c>
      <c r="I301">
        <v>484228.99557630502</v>
      </c>
      <c r="J301">
        <v>0</v>
      </c>
    </row>
    <row r="302" spans="1:10" x14ac:dyDescent="0.2">
      <c r="A302" s="1">
        <v>41365</v>
      </c>
      <c r="B302">
        <v>509034.05</v>
      </c>
      <c r="C302">
        <v>13711684.810000001</v>
      </c>
      <c r="D302">
        <v>14220718.859999999</v>
      </c>
      <c r="E302">
        <v>14221401.241722301</v>
      </c>
      <c r="F302">
        <v>20</v>
      </c>
      <c r="G302">
        <v>3530755.3487758101</v>
      </c>
      <c r="H302">
        <v>4.1413331316778796</v>
      </c>
      <c r="I302">
        <v>400632.86401178298</v>
      </c>
      <c r="J302">
        <v>0</v>
      </c>
    </row>
    <row r="303" spans="1:10" x14ac:dyDescent="0.2">
      <c r="A303" s="1">
        <v>41395</v>
      </c>
      <c r="B303">
        <v>521447.67999999999</v>
      </c>
      <c r="C303">
        <v>15783780.640000001</v>
      </c>
      <c r="D303">
        <v>16305228.32</v>
      </c>
      <c r="E303">
        <v>16305241.2489004</v>
      </c>
      <c r="F303">
        <v>20</v>
      </c>
      <c r="G303">
        <v>4073325.5199918998</v>
      </c>
      <c r="H303">
        <v>4.1199813467231303</v>
      </c>
      <c r="I303">
        <v>476783.91259756498</v>
      </c>
      <c r="J303">
        <v>0</v>
      </c>
    </row>
    <row r="304" spans="1:10" x14ac:dyDescent="0.2">
      <c r="A304" s="1">
        <v>41426</v>
      </c>
      <c r="B304">
        <v>197260.39</v>
      </c>
      <c r="C304">
        <v>13669068.16</v>
      </c>
      <c r="D304">
        <v>13866328.550000001</v>
      </c>
      <c r="E304">
        <v>13868065.3878778</v>
      </c>
      <c r="F304">
        <v>20</v>
      </c>
      <c r="G304">
        <v>3592690.0241372599</v>
      </c>
      <c r="H304">
        <v>3.98148252769287</v>
      </c>
      <c r="I304">
        <v>436167.17064114899</v>
      </c>
      <c r="J304">
        <v>0</v>
      </c>
    </row>
    <row r="305" spans="1:10" x14ac:dyDescent="0.2">
      <c r="A305" s="1">
        <v>41456</v>
      </c>
      <c r="B305">
        <v>488097.56</v>
      </c>
      <c r="C305">
        <v>12831107.619999999</v>
      </c>
      <c r="D305">
        <v>13319205.18</v>
      </c>
      <c r="E305">
        <v>13322521.7286747</v>
      </c>
      <c r="F305">
        <v>20</v>
      </c>
      <c r="G305">
        <v>3742059.9272457999</v>
      </c>
      <c r="H305">
        <v>3.6592846347523502</v>
      </c>
      <c r="I305">
        <v>370740.66541836603</v>
      </c>
      <c r="J305">
        <v>0</v>
      </c>
    </row>
    <row r="306" spans="1:10" x14ac:dyDescent="0.2">
      <c r="A306" s="1">
        <v>41487</v>
      </c>
      <c r="B306">
        <v>444819.32</v>
      </c>
      <c r="C306">
        <v>11671758.9</v>
      </c>
      <c r="D306">
        <v>12116578.220000001</v>
      </c>
      <c r="E306">
        <v>12116492.0724246</v>
      </c>
      <c r="F306">
        <v>20</v>
      </c>
      <c r="G306">
        <v>3612146.2073240099</v>
      </c>
      <c r="H306">
        <v>3.4577793072730398</v>
      </c>
      <c r="I306">
        <v>373512.33810515399</v>
      </c>
      <c r="J306">
        <v>0</v>
      </c>
    </row>
    <row r="307" spans="1:10" x14ac:dyDescent="0.2">
      <c r="A307" s="1">
        <v>41518</v>
      </c>
      <c r="B307">
        <v>442286.57</v>
      </c>
      <c r="C307">
        <v>12487879.060000001</v>
      </c>
      <c r="D307">
        <v>12930165.630000001</v>
      </c>
      <c r="E307">
        <v>12930142.1923564</v>
      </c>
      <c r="F307">
        <v>20</v>
      </c>
      <c r="G307">
        <v>3677582.6691339202</v>
      </c>
      <c r="H307">
        <v>3.6123136842602599</v>
      </c>
      <c r="I307">
        <v>354440.00835442002</v>
      </c>
      <c r="J307">
        <v>0</v>
      </c>
    </row>
    <row r="308" spans="1:10" x14ac:dyDescent="0.2">
      <c r="A308" s="1">
        <v>41548</v>
      </c>
      <c r="B308">
        <v>436952.84</v>
      </c>
      <c r="C308">
        <v>11444545.640000001</v>
      </c>
      <c r="D308">
        <v>11881498.48</v>
      </c>
      <c r="E308">
        <v>11896925.0830741</v>
      </c>
      <c r="F308">
        <v>20</v>
      </c>
      <c r="G308">
        <v>3364384.1433580699</v>
      </c>
      <c r="H308">
        <v>3.6349334429970201</v>
      </c>
      <c r="I308">
        <v>332387.35470699897</v>
      </c>
      <c r="J308">
        <v>0</v>
      </c>
    </row>
    <row r="309" spans="1:10" x14ac:dyDescent="0.2">
      <c r="A309" s="1">
        <v>41579</v>
      </c>
      <c r="B309">
        <v>394914.93</v>
      </c>
      <c r="C309">
        <v>11057715.58</v>
      </c>
      <c r="D309">
        <v>11452630.51</v>
      </c>
      <c r="E309">
        <v>11451730.4165901</v>
      </c>
      <c r="F309">
        <v>20</v>
      </c>
      <c r="G309">
        <v>3308378.4292989802</v>
      </c>
      <c r="H309">
        <v>3.5590944968466198</v>
      </c>
      <c r="I309">
        <v>323101.04461391701</v>
      </c>
      <c r="J309">
        <v>0</v>
      </c>
    </row>
    <row r="310" spans="1:10" x14ac:dyDescent="0.2">
      <c r="A310" s="1">
        <v>41609</v>
      </c>
      <c r="B310">
        <v>416571.72</v>
      </c>
      <c r="C310">
        <v>13360227.26</v>
      </c>
      <c r="D310">
        <v>13776798.98</v>
      </c>
      <c r="E310">
        <v>13777007.0397422</v>
      </c>
      <c r="F310">
        <v>20</v>
      </c>
      <c r="G310">
        <v>3480093.2669224399</v>
      </c>
      <c r="H310">
        <v>4.0557378228095198</v>
      </c>
      <c r="I310">
        <v>337338.84981983103</v>
      </c>
      <c r="J310">
        <v>0</v>
      </c>
    </row>
    <row r="311" spans="1:10" x14ac:dyDescent="0.2">
      <c r="A311" s="1">
        <v>41640</v>
      </c>
      <c r="B311">
        <v>190394.74</v>
      </c>
      <c r="C311">
        <v>13894258.1</v>
      </c>
      <c r="D311">
        <v>14084652.84</v>
      </c>
      <c r="E311">
        <v>14102900.710190101</v>
      </c>
      <c r="F311">
        <v>20</v>
      </c>
      <c r="G311">
        <v>3185519.7824626798</v>
      </c>
      <c r="H311">
        <v>4.5247259100434798</v>
      </c>
      <c r="I311">
        <v>310703.18647484097</v>
      </c>
      <c r="J311">
        <v>0</v>
      </c>
    </row>
    <row r="312" spans="1:10" x14ac:dyDescent="0.2">
      <c r="A312" s="1">
        <v>41671</v>
      </c>
      <c r="B312">
        <v>215123.34</v>
      </c>
      <c r="C312">
        <v>16630434.27</v>
      </c>
      <c r="D312">
        <v>16845557.609999999</v>
      </c>
      <c r="E312">
        <v>16869329.069760799</v>
      </c>
      <c r="F312">
        <v>20</v>
      </c>
      <c r="G312">
        <v>3010305.6647979999</v>
      </c>
      <c r="H312">
        <v>5.7030125011458397</v>
      </c>
      <c r="I312">
        <v>298481.76885231299</v>
      </c>
      <c r="J312">
        <v>0</v>
      </c>
    </row>
    <row r="313" spans="1:10" x14ac:dyDescent="0.2">
      <c r="A313" s="1">
        <v>41699</v>
      </c>
      <c r="B313">
        <v>226553.55</v>
      </c>
      <c r="C313">
        <v>15824503.109999999</v>
      </c>
      <c r="D313">
        <v>16051056.66</v>
      </c>
      <c r="E313">
        <v>16069722.452690501</v>
      </c>
      <c r="F313">
        <v>20</v>
      </c>
      <c r="G313">
        <v>3418962.4044043398</v>
      </c>
      <c r="H313">
        <v>4.7994338913035497</v>
      </c>
      <c r="I313">
        <v>339361.58410028397</v>
      </c>
      <c r="J313">
        <v>0</v>
      </c>
    </row>
    <row r="314" spans="1:10" x14ac:dyDescent="0.2">
      <c r="A314" s="1">
        <v>41730</v>
      </c>
      <c r="B314">
        <v>164457.13</v>
      </c>
      <c r="C314">
        <v>14897389.390000001</v>
      </c>
      <c r="D314">
        <v>15061846.52</v>
      </c>
      <c r="E314">
        <v>15080168.3053608</v>
      </c>
      <c r="F314">
        <v>20</v>
      </c>
      <c r="G314">
        <v>3339953.01855405</v>
      </c>
      <c r="H314">
        <v>4.6056756068793501</v>
      </c>
      <c r="I314">
        <v>302571.84031664103</v>
      </c>
      <c r="J314">
        <v>0</v>
      </c>
    </row>
    <row r="315" spans="1:10" x14ac:dyDescent="0.2">
      <c r="A315" s="1">
        <v>41760</v>
      </c>
      <c r="B315">
        <v>204111.25</v>
      </c>
      <c r="C315">
        <v>15765753.73</v>
      </c>
      <c r="D315">
        <v>15969864.98</v>
      </c>
      <c r="E315">
        <v>15969862.3750771</v>
      </c>
      <c r="F315">
        <v>20</v>
      </c>
      <c r="G315">
        <v>3552988.8350322698</v>
      </c>
      <c r="H315">
        <v>4.59423376612731</v>
      </c>
      <c r="I315">
        <v>353398.90150145901</v>
      </c>
      <c r="J315">
        <v>0</v>
      </c>
    </row>
    <row r="316" spans="1:10" x14ac:dyDescent="0.2">
      <c r="A316" s="1">
        <v>41791</v>
      </c>
      <c r="B316">
        <v>158951.65</v>
      </c>
      <c r="C316">
        <v>14660685.99</v>
      </c>
      <c r="D316">
        <v>14819637.640000001</v>
      </c>
      <c r="E316">
        <v>14819637.4979068</v>
      </c>
      <c r="F316">
        <v>20</v>
      </c>
      <c r="G316">
        <v>3292202.9345309502</v>
      </c>
      <c r="H316">
        <v>4.6025805553719996</v>
      </c>
      <c r="I316">
        <v>332991.71290392801</v>
      </c>
      <c r="J316">
        <v>0</v>
      </c>
    </row>
    <row r="317" spans="1:10" x14ac:dyDescent="0.2">
      <c r="A317" s="1">
        <v>41821</v>
      </c>
      <c r="B317">
        <v>175869.59</v>
      </c>
      <c r="C317">
        <v>12009700.33</v>
      </c>
      <c r="D317">
        <v>12185569.92</v>
      </c>
      <c r="E317">
        <v>12184886.1486832</v>
      </c>
      <c r="F317">
        <v>20</v>
      </c>
      <c r="G317">
        <v>3014212.8110492001</v>
      </c>
      <c r="H317">
        <v>4.17623837656802</v>
      </c>
      <c r="I317">
        <v>403185.06796335499</v>
      </c>
      <c r="J317">
        <v>0</v>
      </c>
    </row>
    <row r="318" spans="1:10" x14ac:dyDescent="0.2">
      <c r="A318" s="1">
        <v>41852</v>
      </c>
      <c r="B318">
        <v>176575.98</v>
      </c>
      <c r="C318">
        <v>12447783.939999999</v>
      </c>
      <c r="D318">
        <v>12624359.92</v>
      </c>
      <c r="E318">
        <v>12624421.082061</v>
      </c>
      <c r="F318">
        <v>20</v>
      </c>
      <c r="G318">
        <v>3416985.63754055</v>
      </c>
      <c r="H318">
        <v>3.82751771359982</v>
      </c>
      <c r="I318">
        <v>454151.97274161701</v>
      </c>
      <c r="J318">
        <v>0</v>
      </c>
    </row>
    <row r="319" spans="1:10" x14ac:dyDescent="0.2">
      <c r="A319" s="1">
        <v>41883</v>
      </c>
      <c r="B319">
        <v>153795.94</v>
      </c>
      <c r="C319">
        <v>12646585.619999999</v>
      </c>
      <c r="D319">
        <v>12800381.560000001</v>
      </c>
      <c r="E319">
        <v>12800379.4879086</v>
      </c>
      <c r="F319">
        <v>20</v>
      </c>
      <c r="G319">
        <v>3380398.0123406998</v>
      </c>
      <c r="H319">
        <v>3.9228551739454001</v>
      </c>
      <c r="I319">
        <v>460432.34479682101</v>
      </c>
      <c r="J319">
        <v>0</v>
      </c>
    </row>
    <row r="320" spans="1:10" x14ac:dyDescent="0.2">
      <c r="A320" s="1">
        <v>41913</v>
      </c>
      <c r="B320">
        <v>148890.26999999999</v>
      </c>
      <c r="C320">
        <v>12065275.060000001</v>
      </c>
      <c r="D320">
        <v>12214165.33</v>
      </c>
      <c r="E320">
        <v>12214171.208876699</v>
      </c>
      <c r="F320">
        <v>20</v>
      </c>
      <c r="G320">
        <v>3307224.4448902002</v>
      </c>
      <c r="H320">
        <v>3.8371461418194799</v>
      </c>
      <c r="I320">
        <v>476132.30996475503</v>
      </c>
      <c r="J320">
        <v>0</v>
      </c>
    </row>
    <row r="321" spans="1:10" x14ac:dyDescent="0.2">
      <c r="A321" s="1">
        <v>41944</v>
      </c>
      <c r="B321">
        <v>110572.71</v>
      </c>
      <c r="C321">
        <v>12158703.050000001</v>
      </c>
      <c r="D321">
        <v>12269275.76</v>
      </c>
      <c r="E321">
        <v>12268775.2426713</v>
      </c>
      <c r="F321">
        <v>20</v>
      </c>
      <c r="G321">
        <v>3232936.7243511998</v>
      </c>
      <c r="H321">
        <v>3.9395481408118802</v>
      </c>
      <c r="I321">
        <v>467534.619108919</v>
      </c>
      <c r="J321">
        <v>0</v>
      </c>
    </row>
    <row r="322" spans="1:10" x14ac:dyDescent="0.2">
      <c r="A322" s="1">
        <v>41974</v>
      </c>
      <c r="B322">
        <v>155405.51</v>
      </c>
      <c r="C322">
        <v>11719931.359999999</v>
      </c>
      <c r="D322">
        <v>11875336.869999999</v>
      </c>
      <c r="E322">
        <v>11875404.620868299</v>
      </c>
      <c r="F322">
        <v>20</v>
      </c>
      <c r="G322">
        <v>3360455.3519342998</v>
      </c>
      <c r="H322">
        <v>3.6802721330467398</v>
      </c>
      <c r="I322">
        <v>491985.56520324299</v>
      </c>
      <c r="J322">
        <v>0</v>
      </c>
    </row>
    <row r="323" spans="1:10" x14ac:dyDescent="0.2">
      <c r="A323" s="1">
        <v>42005</v>
      </c>
      <c r="B323">
        <v>88565.89</v>
      </c>
      <c r="C323">
        <v>9683575.3100000005</v>
      </c>
      <c r="D323">
        <v>9772141.1999999993</v>
      </c>
      <c r="E323">
        <v>9772852.7557451203</v>
      </c>
      <c r="F323">
        <v>20</v>
      </c>
      <c r="G323">
        <v>3383194.71420951</v>
      </c>
      <c r="H323">
        <v>3.03340063352959</v>
      </c>
      <c r="I323">
        <v>489732.23369198799</v>
      </c>
      <c r="J323">
        <v>0</v>
      </c>
    </row>
    <row r="324" spans="1:10" x14ac:dyDescent="0.2">
      <c r="A324" s="1">
        <v>42036</v>
      </c>
      <c r="B324">
        <v>217087.67</v>
      </c>
      <c r="C324">
        <v>7027135.2300000004</v>
      </c>
      <c r="D324">
        <v>7244222.9000000004</v>
      </c>
      <c r="E324">
        <v>7244077.84434193</v>
      </c>
      <c r="F324">
        <v>20</v>
      </c>
      <c r="G324">
        <v>2705222.4549303302</v>
      </c>
      <c r="H324">
        <v>2.8220129332951398</v>
      </c>
      <c r="I324">
        <v>390094.91091192001</v>
      </c>
      <c r="J324">
        <v>0</v>
      </c>
    </row>
    <row r="325" spans="1:10" x14ac:dyDescent="0.2">
      <c r="A325" s="1">
        <v>42064</v>
      </c>
      <c r="B325">
        <v>277178.28999999998</v>
      </c>
      <c r="C325">
        <v>7368777.1600000001</v>
      </c>
      <c r="D325">
        <v>7645955.4500000002</v>
      </c>
      <c r="E325">
        <v>7645954.3470877698</v>
      </c>
      <c r="F325">
        <v>20</v>
      </c>
      <c r="G325">
        <v>2954533.7469683299</v>
      </c>
      <c r="H325">
        <v>2.7275590415198798</v>
      </c>
      <c r="I325">
        <v>412710.88793130801</v>
      </c>
      <c r="J325">
        <v>0</v>
      </c>
    </row>
    <row r="326" spans="1:10" x14ac:dyDescent="0.2">
      <c r="A326" s="1">
        <v>42095</v>
      </c>
      <c r="B326">
        <v>81401.210000000006</v>
      </c>
      <c r="C326">
        <v>7080306.7999999998</v>
      </c>
      <c r="D326">
        <v>7161708.0099999998</v>
      </c>
      <c r="E326">
        <v>7161702.0927969096</v>
      </c>
      <c r="F326">
        <v>20</v>
      </c>
      <c r="G326">
        <v>3004204.0837210701</v>
      </c>
      <c r="H326">
        <v>2.5162005640748499</v>
      </c>
      <c r="I326">
        <v>397477.91725803498</v>
      </c>
      <c r="J326">
        <v>0</v>
      </c>
    </row>
    <row r="327" spans="1:10" x14ac:dyDescent="0.2">
      <c r="A327" s="1">
        <v>42125</v>
      </c>
      <c r="B327">
        <v>236135.1</v>
      </c>
      <c r="C327">
        <v>7929868.7800000003</v>
      </c>
      <c r="D327">
        <v>8166003.8799999999</v>
      </c>
      <c r="E327">
        <v>8165761.1342851203</v>
      </c>
      <c r="F327">
        <v>20</v>
      </c>
      <c r="G327">
        <v>3182552.6715600602</v>
      </c>
      <c r="H327">
        <v>2.7015512629656699</v>
      </c>
      <c r="I327">
        <v>432068.05502274702</v>
      </c>
      <c r="J327">
        <v>0</v>
      </c>
    </row>
    <row r="328" spans="1:10" x14ac:dyDescent="0.2">
      <c r="A328" s="1">
        <v>42156</v>
      </c>
      <c r="B328">
        <v>76419.03</v>
      </c>
      <c r="C328">
        <v>7889828.6900000004</v>
      </c>
      <c r="D328">
        <v>7966247.7199999997</v>
      </c>
      <c r="E328">
        <v>7966780.4586656298</v>
      </c>
      <c r="F328">
        <v>20</v>
      </c>
      <c r="G328">
        <v>3106613.67955598</v>
      </c>
      <c r="H328">
        <v>2.7011437864705101</v>
      </c>
      <c r="I328">
        <v>424629.77883131697</v>
      </c>
      <c r="J328">
        <v>0</v>
      </c>
    </row>
    <row r="329" spans="1:10" x14ac:dyDescent="0.2">
      <c r="A329" s="1">
        <v>42186</v>
      </c>
      <c r="B329">
        <v>214520.63</v>
      </c>
      <c r="C329">
        <v>7764667.1200000001</v>
      </c>
      <c r="D329">
        <v>7979187.75</v>
      </c>
      <c r="E329">
        <v>7990710.0112862298</v>
      </c>
      <c r="F329">
        <v>20</v>
      </c>
      <c r="G329">
        <v>3059024.80199154</v>
      </c>
      <c r="H329">
        <v>2.7428261365940099</v>
      </c>
      <c r="I329">
        <v>399663.16810549999</v>
      </c>
      <c r="J329">
        <v>0</v>
      </c>
    </row>
    <row r="330" spans="1:10" x14ac:dyDescent="0.2">
      <c r="A330" s="1">
        <v>42217</v>
      </c>
      <c r="B330">
        <v>188001.83</v>
      </c>
      <c r="C330">
        <v>7505527.0499999998</v>
      </c>
      <c r="D330">
        <v>7693528.8799999999</v>
      </c>
      <c r="E330">
        <v>7693526.7543745199</v>
      </c>
      <c r="F330">
        <v>20</v>
      </c>
      <c r="G330">
        <v>2956604.2984614</v>
      </c>
      <c r="H330">
        <v>2.7313619283827602</v>
      </c>
      <c r="I330">
        <v>382029.663735785</v>
      </c>
      <c r="J330">
        <v>0</v>
      </c>
    </row>
    <row r="331" spans="1:10" x14ac:dyDescent="0.2">
      <c r="A331" s="1">
        <v>42248</v>
      </c>
      <c r="B331">
        <v>200702.65</v>
      </c>
      <c r="C331">
        <v>6328454.8300000001</v>
      </c>
      <c r="D331">
        <v>6529157.4800000004</v>
      </c>
      <c r="E331">
        <v>6529157.3715606797</v>
      </c>
      <c r="F331">
        <v>20</v>
      </c>
      <c r="G331">
        <v>2698506.6585008302</v>
      </c>
      <c r="H331">
        <v>2.5513729508870999</v>
      </c>
      <c r="I331">
        <v>355739.52472708502</v>
      </c>
      <c r="J331">
        <v>0</v>
      </c>
    </row>
    <row r="332" spans="1:10" x14ac:dyDescent="0.2">
      <c r="A332" s="1">
        <v>42278</v>
      </c>
      <c r="B332">
        <v>200218.26</v>
      </c>
      <c r="C332">
        <v>5917942.46</v>
      </c>
      <c r="D332">
        <v>6118160.7199999997</v>
      </c>
      <c r="E332">
        <v>6118425.6920184698</v>
      </c>
      <c r="F332">
        <v>20</v>
      </c>
      <c r="G332">
        <v>2809211.8428496099</v>
      </c>
      <c r="H332">
        <v>2.3054451540184502</v>
      </c>
      <c r="I332">
        <v>358058.13769043598</v>
      </c>
      <c r="J332">
        <v>0</v>
      </c>
    </row>
    <row r="333" spans="1:10" x14ac:dyDescent="0.2">
      <c r="A333" s="1">
        <v>42309</v>
      </c>
      <c r="B333">
        <v>143746.19</v>
      </c>
      <c r="C333">
        <v>4602405.66</v>
      </c>
      <c r="D333">
        <v>4746151.8499999996</v>
      </c>
      <c r="E333">
        <v>4746156.6655007601</v>
      </c>
      <c r="F333">
        <v>20</v>
      </c>
      <c r="G333">
        <v>2609880.2050525998</v>
      </c>
      <c r="H333">
        <v>1.95160042162837</v>
      </c>
      <c r="I333">
        <v>347286.64307945198</v>
      </c>
      <c r="J333">
        <v>0</v>
      </c>
    </row>
    <row r="334" spans="1:10" x14ac:dyDescent="0.2">
      <c r="A334" s="1">
        <v>42339</v>
      </c>
      <c r="B334">
        <v>149935.07999999999</v>
      </c>
      <c r="C334">
        <v>4358483.28</v>
      </c>
      <c r="D334">
        <v>4508418.3600000003</v>
      </c>
      <c r="E334">
        <v>4508427.0004483704</v>
      </c>
      <c r="F334">
        <v>20</v>
      </c>
      <c r="G334">
        <v>2608444.0482183699</v>
      </c>
      <c r="H334">
        <v>1.8611770182896099</v>
      </c>
      <c r="I334">
        <v>346349.115589995</v>
      </c>
      <c r="J334">
        <v>0</v>
      </c>
    </row>
    <row r="335" spans="1:10" x14ac:dyDescent="0.2">
      <c r="A335" s="1">
        <v>42370</v>
      </c>
      <c r="B335">
        <v>167921.75</v>
      </c>
      <c r="C335">
        <v>5116630.8</v>
      </c>
      <c r="D335">
        <v>5284552.55</v>
      </c>
      <c r="E335">
        <v>5284726.6717508798</v>
      </c>
      <c r="F335">
        <v>20</v>
      </c>
      <c r="G335">
        <v>2552490.35242425</v>
      </c>
      <c r="H335">
        <v>2.2019529003329898</v>
      </c>
      <c r="I335">
        <v>335736.86284171097</v>
      </c>
      <c r="J335">
        <v>0</v>
      </c>
    </row>
    <row r="336" spans="1:10" x14ac:dyDescent="0.2">
      <c r="A336" s="1">
        <v>42401</v>
      </c>
      <c r="B336">
        <v>132553.78</v>
      </c>
      <c r="C336">
        <v>4046664.64</v>
      </c>
      <c r="D336">
        <v>4179218.42</v>
      </c>
      <c r="E336">
        <v>4179215.5167805599</v>
      </c>
      <c r="F336">
        <v>20</v>
      </c>
      <c r="G336">
        <v>2350102.5648506898</v>
      </c>
      <c r="H336">
        <v>1.89934485142281</v>
      </c>
      <c r="I336">
        <v>284439.69008415099</v>
      </c>
      <c r="J336">
        <v>0</v>
      </c>
    </row>
    <row r="337" spans="1:26" x14ac:dyDescent="0.2">
      <c r="A337" s="1">
        <v>42430</v>
      </c>
      <c r="B337">
        <v>44582.34</v>
      </c>
      <c r="C337">
        <v>3570810.87</v>
      </c>
      <c r="D337">
        <v>3615393.21</v>
      </c>
      <c r="E337">
        <v>3615370.6683411901</v>
      </c>
      <c r="F337">
        <v>20</v>
      </c>
      <c r="G337">
        <v>2469160.5119480002</v>
      </c>
      <c r="H337">
        <v>1.5867998690346801</v>
      </c>
      <c r="I337">
        <v>302692.90864351502</v>
      </c>
      <c r="J337">
        <v>0</v>
      </c>
    </row>
    <row r="338" spans="1:26" x14ac:dyDescent="0.2">
      <c r="A338" s="1">
        <v>42461</v>
      </c>
      <c r="B338">
        <v>110641</v>
      </c>
      <c r="C338">
        <v>3838062.52</v>
      </c>
      <c r="D338">
        <v>3948703.52</v>
      </c>
      <c r="E338">
        <v>3948784.56907026</v>
      </c>
      <c r="F338">
        <v>20</v>
      </c>
      <c r="G338">
        <v>2312900.93717673</v>
      </c>
      <c r="H338">
        <v>1.83397706495305</v>
      </c>
      <c r="I338">
        <v>293022.70322028501</v>
      </c>
      <c r="J338">
        <v>0</v>
      </c>
    </row>
    <row r="339" spans="1:26" x14ac:dyDescent="0.2">
      <c r="A339" s="1">
        <v>42491</v>
      </c>
      <c r="B339">
        <v>118746.35</v>
      </c>
      <c r="C339">
        <v>4037672.21</v>
      </c>
      <c r="D339">
        <v>4156418.56</v>
      </c>
      <c r="E339">
        <v>4158296.1642737999</v>
      </c>
      <c r="F339">
        <v>20</v>
      </c>
      <c r="G339">
        <v>2475756.5697523998</v>
      </c>
      <c r="H339">
        <v>1.80510323349575</v>
      </c>
      <c r="I339">
        <v>310700.02513460198</v>
      </c>
      <c r="J339">
        <v>0</v>
      </c>
    </row>
    <row r="340" spans="1:26" x14ac:dyDescent="0.2">
      <c r="A340" s="1">
        <v>42522</v>
      </c>
      <c r="B340">
        <v>145220.49</v>
      </c>
      <c r="C340">
        <v>4968648.4400000004</v>
      </c>
      <c r="D340">
        <v>5113868.93</v>
      </c>
      <c r="E340">
        <v>5113860.0453770095</v>
      </c>
      <c r="F340">
        <v>20</v>
      </c>
      <c r="G340">
        <v>2373222.4926634999</v>
      </c>
      <c r="H340">
        <v>2.2853182009114898</v>
      </c>
      <c r="I340">
        <v>309708.51191944099</v>
      </c>
      <c r="J340">
        <v>0</v>
      </c>
    </row>
    <row r="341" spans="1:26" x14ac:dyDescent="0.2">
      <c r="A341" s="1">
        <v>42552</v>
      </c>
      <c r="B341">
        <v>224760.48</v>
      </c>
      <c r="C341">
        <v>6019929.3499999996</v>
      </c>
      <c r="D341">
        <v>6244689.8300000001</v>
      </c>
      <c r="E341">
        <v>6244830.3000770397</v>
      </c>
      <c r="F341">
        <v>20</v>
      </c>
      <c r="G341">
        <v>2369893.0591086</v>
      </c>
      <c r="H341">
        <v>2.71830891135204</v>
      </c>
      <c r="I341">
        <v>197271.12144922599</v>
      </c>
      <c r="J341">
        <v>0</v>
      </c>
    </row>
    <row r="342" spans="1:26" x14ac:dyDescent="0.2">
      <c r="A342" s="1">
        <v>42583</v>
      </c>
      <c r="B342">
        <v>55566.39</v>
      </c>
      <c r="C342">
        <v>5569180.3899999997</v>
      </c>
      <c r="D342">
        <v>5624746.7800000003</v>
      </c>
      <c r="E342">
        <v>5624750.2309557796</v>
      </c>
      <c r="F342">
        <v>20</v>
      </c>
      <c r="G342">
        <v>2210104.9194640401</v>
      </c>
      <c r="H342">
        <v>2.6353618364204801</v>
      </c>
      <c r="I342">
        <v>199675.928284922</v>
      </c>
      <c r="J342">
        <v>0</v>
      </c>
    </row>
    <row r="343" spans="1:26" x14ac:dyDescent="0.2">
      <c r="A343" s="1">
        <v>42614</v>
      </c>
      <c r="B343">
        <v>407535.37</v>
      </c>
      <c r="C343">
        <v>5598385.9100000001</v>
      </c>
      <c r="D343">
        <v>6005921.2800000003</v>
      </c>
      <c r="E343">
        <v>6005961.1224475596</v>
      </c>
      <c r="F343">
        <v>20</v>
      </c>
      <c r="G343">
        <v>2181941.1063019</v>
      </c>
      <c r="H343">
        <v>2.8428788298804402</v>
      </c>
      <c r="I343">
        <v>197033.05670403101</v>
      </c>
      <c r="J343">
        <v>0</v>
      </c>
    </row>
    <row r="344" spans="1:26" x14ac:dyDescent="0.2">
      <c r="A344" s="1">
        <v>42644</v>
      </c>
      <c r="B344">
        <v>226173.61</v>
      </c>
      <c r="C344">
        <v>5595030.0800000001</v>
      </c>
      <c r="D344">
        <v>5821203.6900000004</v>
      </c>
      <c r="E344">
        <v>5821361.9771159003</v>
      </c>
      <c r="F344">
        <v>20</v>
      </c>
      <c r="G344">
        <v>2079382.6044645801</v>
      </c>
      <c r="H344">
        <v>2.8908529405964698</v>
      </c>
      <c r="I344">
        <v>189827.33962569799</v>
      </c>
      <c r="J344">
        <v>0</v>
      </c>
    </row>
    <row r="345" spans="1:26" x14ac:dyDescent="0.2">
      <c r="A345" s="1"/>
      <c r="D345"/>
      <c r="G345"/>
    </row>
    <row r="346" spans="1:26" x14ac:dyDescent="0.2">
      <c r="D346" s="27">
        <f>SUM(D191:D345)</f>
        <v>2639126242.6000004</v>
      </c>
      <c r="F346" s="22"/>
      <c r="G346" s="60">
        <f>SUM(G191:G345)</f>
        <v>514997008.45520103</v>
      </c>
    </row>
    <row r="347" spans="1:26" x14ac:dyDescent="0.2">
      <c r="D347" s="27">
        <f>+Z192+Z193+Z194+Z195+Z196+Z197+Z198+Z199+Z200+Z201+Z202+Z203+Z204</f>
        <v>2639126242.5999999</v>
      </c>
      <c r="G347" s="60">
        <f>+Z209+Z210+Z211+Z212+Z213+Z214+Z215+Z216+Z217+Z218+Z219+Z220+Z221</f>
        <v>514997008.45520109</v>
      </c>
    </row>
    <row r="348" spans="1:26" ht="15.75" x14ac:dyDescent="0.25">
      <c r="A348" s="28" t="s">
        <v>2</v>
      </c>
    </row>
    <row r="349" spans="1:26" x14ac:dyDescent="0.2">
      <c r="M349" s="10" t="s">
        <v>49</v>
      </c>
    </row>
    <row r="350" spans="1:26" x14ac:dyDescent="0.2">
      <c r="A350" s="13" t="s">
        <v>38</v>
      </c>
      <c r="B350" s="13" t="s">
        <v>39</v>
      </c>
      <c r="C350" s="13" t="s">
        <v>40</v>
      </c>
      <c r="D350" s="65" t="s">
        <v>5</v>
      </c>
      <c r="E350" s="13" t="s">
        <v>41</v>
      </c>
      <c r="F350" s="13" t="s">
        <v>42</v>
      </c>
      <c r="G350" s="61" t="s">
        <v>43</v>
      </c>
      <c r="H350" s="13" t="s">
        <v>44</v>
      </c>
      <c r="I350" s="13" t="s">
        <v>45</v>
      </c>
      <c r="J350" s="13" t="s">
        <v>46</v>
      </c>
    </row>
    <row r="351" spans="1:26" x14ac:dyDescent="0.2">
      <c r="A351" s="1">
        <v>37987</v>
      </c>
      <c r="B351">
        <v>2394.5300000000002</v>
      </c>
      <c r="C351">
        <v>1295243.95</v>
      </c>
      <c r="D351" s="27">
        <v>1297638.48</v>
      </c>
      <c r="E351">
        <v>1297298.39611493</v>
      </c>
      <c r="F351">
        <v>50</v>
      </c>
      <c r="G351" s="60">
        <v>202396.636995676</v>
      </c>
      <c r="H351">
        <v>6.4126850112469</v>
      </c>
      <c r="I351">
        <v>607.48427401599997</v>
      </c>
      <c r="J351">
        <v>0</v>
      </c>
      <c r="N351" s="9" t="s">
        <v>21</v>
      </c>
      <c r="O351" s="9" t="s">
        <v>22</v>
      </c>
      <c r="P351" s="9" t="s">
        <v>23</v>
      </c>
      <c r="Q351" s="9" t="s">
        <v>24</v>
      </c>
      <c r="R351" s="9" t="s">
        <v>25</v>
      </c>
      <c r="S351" s="9" t="s">
        <v>26</v>
      </c>
      <c r="T351" s="9" t="s">
        <v>27</v>
      </c>
      <c r="U351" s="9" t="s">
        <v>28</v>
      </c>
      <c r="V351" s="9" t="s">
        <v>29</v>
      </c>
      <c r="W351" s="9" t="s">
        <v>30</v>
      </c>
      <c r="X351" s="9" t="s">
        <v>31</v>
      </c>
      <c r="Y351" s="9" t="s">
        <v>32</v>
      </c>
    </row>
    <row r="352" spans="1:26" x14ac:dyDescent="0.2">
      <c r="A352" s="1">
        <v>38018</v>
      </c>
      <c r="B352">
        <v>3894.2</v>
      </c>
      <c r="C352">
        <v>1108562.83</v>
      </c>
      <c r="D352" s="27">
        <v>1112457.03</v>
      </c>
      <c r="E352">
        <v>1113346.5206490599</v>
      </c>
      <c r="F352">
        <v>50</v>
      </c>
      <c r="G352" s="60">
        <v>207869.61792387001</v>
      </c>
      <c r="H352">
        <v>5.35886647309185</v>
      </c>
      <c r="I352">
        <v>599.00561757699995</v>
      </c>
      <c r="J352">
        <v>0</v>
      </c>
      <c r="M352">
        <v>2004</v>
      </c>
      <c r="N352">
        <v>1297638.48</v>
      </c>
      <c r="O352">
        <v>1112457.03</v>
      </c>
      <c r="P352">
        <v>1124707.47</v>
      </c>
      <c r="Q352">
        <v>1123631.6100000001</v>
      </c>
      <c r="R352">
        <v>1254603.46</v>
      </c>
      <c r="S352">
        <v>1210573.1100000001</v>
      </c>
      <c r="T352">
        <v>1309700.83</v>
      </c>
      <c r="U352">
        <v>1325793.3600000001</v>
      </c>
      <c r="V352">
        <v>1130468.6499999999</v>
      </c>
      <c r="W352">
        <v>1421334.91</v>
      </c>
      <c r="X352">
        <v>1388108.66</v>
      </c>
      <c r="Y352">
        <v>1139523.23</v>
      </c>
      <c r="Z352" s="27">
        <f t="shared" ref="Z352:Z362" si="4">SUM(N352:Y352)</f>
        <v>14838540.800000001</v>
      </c>
    </row>
    <row r="353" spans="1:26" x14ac:dyDescent="0.2">
      <c r="A353" s="1">
        <v>38047</v>
      </c>
      <c r="B353">
        <v>-1364.14</v>
      </c>
      <c r="C353">
        <v>1126071.6100000001</v>
      </c>
      <c r="D353" s="27">
        <v>1124707.47</v>
      </c>
      <c r="E353">
        <v>1124611.8895984299</v>
      </c>
      <c r="F353">
        <v>50</v>
      </c>
      <c r="G353" s="60">
        <v>117553.055439106</v>
      </c>
      <c r="H353">
        <v>9.57068063821397</v>
      </c>
      <c r="I353">
        <v>450.86205550800003</v>
      </c>
      <c r="J353">
        <v>0</v>
      </c>
      <c r="M353">
        <v>2005</v>
      </c>
      <c r="N353">
        <v>987927.33</v>
      </c>
      <c r="O353">
        <v>911752.17</v>
      </c>
      <c r="P353">
        <v>1141508.8</v>
      </c>
      <c r="Q353">
        <v>1070490.58</v>
      </c>
      <c r="R353">
        <v>994797.17</v>
      </c>
      <c r="S353">
        <v>979611.51</v>
      </c>
      <c r="T353">
        <v>1057589.3600000001</v>
      </c>
      <c r="U353">
        <v>1111822.3899999999</v>
      </c>
      <c r="V353">
        <v>367970.38</v>
      </c>
      <c r="W353">
        <v>341114.27</v>
      </c>
      <c r="X353">
        <v>536586.6</v>
      </c>
      <c r="Y353">
        <v>963070.66</v>
      </c>
      <c r="Z353" s="27">
        <f t="shared" si="4"/>
        <v>10464241.219999999</v>
      </c>
    </row>
    <row r="354" spans="1:26" x14ac:dyDescent="0.2">
      <c r="A354" s="1">
        <v>38078</v>
      </c>
      <c r="B354">
        <v>89308.97</v>
      </c>
      <c r="C354">
        <v>1034322.64</v>
      </c>
      <c r="D354" s="27">
        <v>1123631.6100000001</v>
      </c>
      <c r="E354">
        <v>1124081.0682401101</v>
      </c>
      <c r="F354">
        <v>50</v>
      </c>
      <c r="G354" s="60">
        <v>187504.629687554</v>
      </c>
      <c r="H354">
        <v>5.9960214917486399</v>
      </c>
      <c r="I354">
        <v>200.72116883499999</v>
      </c>
      <c r="J354">
        <v>0</v>
      </c>
      <c r="M354">
        <v>2006</v>
      </c>
      <c r="N354">
        <v>905461.43</v>
      </c>
      <c r="O354">
        <v>726668.16</v>
      </c>
      <c r="P354">
        <v>843111.23</v>
      </c>
      <c r="Q354">
        <v>891182.97</v>
      </c>
      <c r="R354">
        <v>1056011.52</v>
      </c>
      <c r="S354">
        <v>1371316.34</v>
      </c>
      <c r="T354">
        <v>1674534.82</v>
      </c>
      <c r="U354">
        <v>1561055.42</v>
      </c>
      <c r="V354">
        <v>1359323.88</v>
      </c>
      <c r="W354">
        <v>1286966.21</v>
      </c>
      <c r="X354">
        <v>1218890.06</v>
      </c>
      <c r="Y354">
        <v>1171698.8600000001</v>
      </c>
      <c r="Z354" s="27">
        <f t="shared" si="4"/>
        <v>14066220.9</v>
      </c>
    </row>
    <row r="355" spans="1:26" x14ac:dyDescent="0.2">
      <c r="A355" s="1">
        <v>38108</v>
      </c>
      <c r="B355">
        <v>7596.17</v>
      </c>
      <c r="C355">
        <v>1247007.29</v>
      </c>
      <c r="D355" s="27">
        <v>1254603.46</v>
      </c>
      <c r="E355">
        <v>1254603.4495715301</v>
      </c>
      <c r="F355">
        <v>50</v>
      </c>
      <c r="G355" s="60">
        <v>196468.560773203</v>
      </c>
      <c r="H355">
        <v>6.3868998419537499</v>
      </c>
      <c r="I355">
        <v>221.57017971900001</v>
      </c>
      <c r="J355">
        <v>0</v>
      </c>
      <c r="M355">
        <v>2007</v>
      </c>
      <c r="N355">
        <v>1143074.33</v>
      </c>
      <c r="O355">
        <v>1197717.31</v>
      </c>
      <c r="P355">
        <v>1430511.74</v>
      </c>
      <c r="Q355">
        <v>1219678.43</v>
      </c>
      <c r="R355">
        <v>1383533.4</v>
      </c>
      <c r="S355">
        <v>1414467.14</v>
      </c>
      <c r="T355">
        <v>1498284.04</v>
      </c>
      <c r="U355">
        <v>1234923.1100000001</v>
      </c>
      <c r="V355">
        <v>1661120.16</v>
      </c>
      <c r="W355">
        <v>2031002.01</v>
      </c>
      <c r="X355">
        <v>2411930.35</v>
      </c>
      <c r="Y355">
        <v>2354820.6800000002</v>
      </c>
      <c r="Z355" s="27">
        <f t="shared" si="4"/>
        <v>18981062.699999999</v>
      </c>
    </row>
    <row r="356" spans="1:26" x14ac:dyDescent="0.2">
      <c r="A356" s="1">
        <v>38139</v>
      </c>
      <c r="B356">
        <v>5734.81</v>
      </c>
      <c r="C356">
        <v>1204838.3</v>
      </c>
      <c r="D356" s="27">
        <v>1210573.1100000001</v>
      </c>
      <c r="E356">
        <v>1198508.82964906</v>
      </c>
      <c r="F356">
        <v>50</v>
      </c>
      <c r="G356" s="60">
        <v>199993.91430075801</v>
      </c>
      <c r="H356">
        <v>5.9933712579757499</v>
      </c>
      <c r="I356">
        <v>128.94809116100001</v>
      </c>
      <c r="J356">
        <v>0</v>
      </c>
      <c r="M356">
        <v>2008</v>
      </c>
      <c r="N356">
        <v>2430454.83</v>
      </c>
      <c r="O356">
        <v>1938790.52</v>
      </c>
      <c r="P356">
        <v>2328769.7200000002</v>
      </c>
      <c r="Q356">
        <v>2808734.32</v>
      </c>
      <c r="R356">
        <v>3326555.61</v>
      </c>
      <c r="S356">
        <v>3522688.97</v>
      </c>
      <c r="T356">
        <v>6529060.5300000003</v>
      </c>
      <c r="U356">
        <v>4405816.8</v>
      </c>
      <c r="V356">
        <v>795154.97</v>
      </c>
      <c r="W356">
        <v>1702173.01</v>
      </c>
      <c r="X356">
        <v>1773050.64</v>
      </c>
      <c r="Y356">
        <v>624699.32999999996</v>
      </c>
      <c r="Z356" s="27">
        <f t="shared" si="4"/>
        <v>32185949.25</v>
      </c>
    </row>
    <row r="357" spans="1:26" x14ac:dyDescent="0.2">
      <c r="A357" s="1">
        <v>38169</v>
      </c>
      <c r="B357">
        <v>3512.42</v>
      </c>
      <c r="C357">
        <v>1306188.4099999999</v>
      </c>
      <c r="D357" s="27">
        <v>1309700.83</v>
      </c>
      <c r="E357">
        <v>1309599.46048348</v>
      </c>
      <c r="F357">
        <v>50</v>
      </c>
      <c r="G357" s="60">
        <v>163648.10220884599</v>
      </c>
      <c r="H357">
        <v>8.0048388886218298</v>
      </c>
      <c r="I357">
        <v>377.23212704700001</v>
      </c>
      <c r="J357">
        <v>0</v>
      </c>
      <c r="M357">
        <v>2009</v>
      </c>
      <c r="N357">
        <v>853528.4</v>
      </c>
      <c r="O357">
        <v>840169.76</v>
      </c>
      <c r="P357">
        <v>864216.37</v>
      </c>
      <c r="Q357">
        <v>849325.84</v>
      </c>
      <c r="R357">
        <v>1064037.4099999999</v>
      </c>
      <c r="S357">
        <v>1167907.21</v>
      </c>
      <c r="T357">
        <v>1093763.8600000001</v>
      </c>
      <c r="U357">
        <v>1530177.48</v>
      </c>
      <c r="V357">
        <v>1433915.39</v>
      </c>
      <c r="W357">
        <v>1744650.41</v>
      </c>
      <c r="X357">
        <v>1720331.25</v>
      </c>
      <c r="Y357">
        <v>1727998.35</v>
      </c>
      <c r="Z357" s="27">
        <f t="shared" si="4"/>
        <v>14890021.73</v>
      </c>
    </row>
    <row r="358" spans="1:26" x14ac:dyDescent="0.2">
      <c r="A358" s="1">
        <v>38200</v>
      </c>
      <c r="B358">
        <v>3555.15</v>
      </c>
      <c r="C358">
        <v>1322238.21</v>
      </c>
      <c r="D358" s="27">
        <v>1325793.3600000001</v>
      </c>
      <c r="E358">
        <v>1330300.1112029401</v>
      </c>
      <c r="F358">
        <v>50</v>
      </c>
      <c r="G358" s="60">
        <v>192419.05906979099</v>
      </c>
      <c r="H358">
        <v>6.9315528034888896</v>
      </c>
      <c r="I358">
        <v>3462.757136966</v>
      </c>
      <c r="J358">
        <v>0</v>
      </c>
      <c r="M358">
        <v>2010</v>
      </c>
      <c r="N358">
        <v>1750371.96</v>
      </c>
      <c r="O358">
        <v>1794224.1</v>
      </c>
      <c r="P358">
        <v>1153023.25</v>
      </c>
      <c r="Q358">
        <v>1256191.3999999999</v>
      </c>
      <c r="R358">
        <v>1838805.1</v>
      </c>
      <c r="S358">
        <v>1421813.15</v>
      </c>
      <c r="T358">
        <v>1898558.3</v>
      </c>
      <c r="U358">
        <v>2061781.23</v>
      </c>
      <c r="V358">
        <v>2167237.31</v>
      </c>
      <c r="W358">
        <v>2823279.95</v>
      </c>
      <c r="X358">
        <v>1994963.82</v>
      </c>
      <c r="Y358">
        <v>2383123.06</v>
      </c>
      <c r="Z358" s="27">
        <f t="shared" si="4"/>
        <v>22543372.630000003</v>
      </c>
    </row>
    <row r="359" spans="1:26" x14ac:dyDescent="0.2">
      <c r="A359" s="1">
        <v>38231</v>
      </c>
      <c r="B359">
        <v>2968.99</v>
      </c>
      <c r="C359">
        <v>1127499.6599999999</v>
      </c>
      <c r="D359" s="27">
        <v>1130468.6499999999</v>
      </c>
      <c r="E359">
        <v>1130471.7363190299</v>
      </c>
      <c r="F359">
        <v>50</v>
      </c>
      <c r="G359" s="60">
        <v>169816.85131197999</v>
      </c>
      <c r="H359">
        <v>6.6605395557679996</v>
      </c>
      <c r="I359">
        <v>600.11908038499996</v>
      </c>
      <c r="J359">
        <v>0</v>
      </c>
      <c r="M359">
        <v>2011</v>
      </c>
      <c r="N359">
        <v>2439093.5299999998</v>
      </c>
      <c r="O359">
        <v>2254354.61</v>
      </c>
      <c r="P359">
        <v>2503500.69</v>
      </c>
      <c r="Q359">
        <v>2831878.53</v>
      </c>
      <c r="R359">
        <v>2822311.98</v>
      </c>
      <c r="S359">
        <v>3024768.08</v>
      </c>
      <c r="T359">
        <v>3089396.21</v>
      </c>
      <c r="U359">
        <v>3203605.72</v>
      </c>
      <c r="V359">
        <v>2623018.41</v>
      </c>
      <c r="W359">
        <v>2636725.04</v>
      </c>
      <c r="X359">
        <v>2599962.52</v>
      </c>
      <c r="Y359">
        <v>2451587.66</v>
      </c>
      <c r="Z359" s="27">
        <f t="shared" si="4"/>
        <v>32480202.979999997</v>
      </c>
    </row>
    <row r="360" spans="1:26" x14ac:dyDescent="0.2">
      <c r="A360" s="1">
        <v>38261</v>
      </c>
      <c r="B360">
        <v>4268.4399999999996</v>
      </c>
      <c r="C360">
        <v>1417066.47</v>
      </c>
      <c r="D360" s="27">
        <v>1421334.91</v>
      </c>
      <c r="E360">
        <v>1421283.87030016</v>
      </c>
      <c r="F360">
        <v>50</v>
      </c>
      <c r="G360" s="60">
        <v>185917.285276785</v>
      </c>
      <c r="H360">
        <v>7.6476442630323103</v>
      </c>
      <c r="I360">
        <v>545.38984537900001</v>
      </c>
      <c r="J360">
        <v>0</v>
      </c>
      <c r="M360">
        <v>2012</v>
      </c>
      <c r="N360">
        <v>2491444.2200000002</v>
      </c>
      <c r="O360">
        <v>2159844.5499999998</v>
      </c>
      <c r="P360">
        <v>2300044.59</v>
      </c>
      <c r="Q360">
        <v>2338008.48</v>
      </c>
      <c r="R360">
        <v>1975992.07</v>
      </c>
      <c r="S360">
        <v>1737691.29</v>
      </c>
      <c r="T360">
        <v>1707399.34</v>
      </c>
      <c r="U360">
        <v>1735852.35</v>
      </c>
      <c r="V360">
        <v>1618675.96</v>
      </c>
      <c r="W360">
        <v>1928800.16</v>
      </c>
      <c r="X360">
        <v>2285061.46</v>
      </c>
      <c r="Y360">
        <v>2528149.52</v>
      </c>
      <c r="Z360" s="27">
        <f t="shared" si="4"/>
        <v>24806963.989999998</v>
      </c>
    </row>
    <row r="361" spans="1:26" x14ac:dyDescent="0.2">
      <c r="A361" s="1">
        <v>38292</v>
      </c>
      <c r="B361">
        <v>3219.79</v>
      </c>
      <c r="C361">
        <v>1384888.87</v>
      </c>
      <c r="D361" s="27">
        <v>1388108.66</v>
      </c>
      <c r="E361">
        <v>1387985.22907388</v>
      </c>
      <c r="F361">
        <v>50</v>
      </c>
      <c r="G361" s="60">
        <v>205341.987704698</v>
      </c>
      <c r="H361">
        <v>6.7617948964543304</v>
      </c>
      <c r="I361">
        <v>495.175415536</v>
      </c>
      <c r="J361">
        <v>0</v>
      </c>
      <c r="M361">
        <v>2013</v>
      </c>
      <c r="N361">
        <v>2364203.0699999998</v>
      </c>
      <c r="O361">
        <v>2308747.79</v>
      </c>
      <c r="P361">
        <v>2240380.11</v>
      </c>
      <c r="Q361">
        <v>2177041.39</v>
      </c>
      <c r="R361">
        <v>2374978.64</v>
      </c>
      <c r="S361">
        <v>2055726.28</v>
      </c>
      <c r="T361">
        <v>2162002.21</v>
      </c>
      <c r="U361">
        <v>2245304.64</v>
      </c>
      <c r="V361">
        <v>2517669.9</v>
      </c>
      <c r="W361">
        <v>2532905.9300000002</v>
      </c>
      <c r="X361">
        <v>2534685.87</v>
      </c>
      <c r="Y361">
        <v>2375182.29</v>
      </c>
      <c r="Z361" s="27">
        <f t="shared" si="4"/>
        <v>27888828.119999997</v>
      </c>
    </row>
    <row r="362" spans="1:26" x14ac:dyDescent="0.2">
      <c r="A362" s="1">
        <v>38322</v>
      </c>
      <c r="B362">
        <v>3873.92</v>
      </c>
      <c r="C362">
        <v>1135649.31</v>
      </c>
      <c r="D362" s="27">
        <v>1139523.23</v>
      </c>
      <c r="E362">
        <v>1139523.6052123299</v>
      </c>
      <c r="F362">
        <v>50</v>
      </c>
      <c r="G362" s="60">
        <v>157007.067945307</v>
      </c>
      <c r="H362">
        <v>7.2604028532289799</v>
      </c>
      <c r="I362">
        <v>410.95887488599999</v>
      </c>
      <c r="J362">
        <v>0</v>
      </c>
      <c r="M362">
        <v>2014</v>
      </c>
      <c r="N362">
        <v>2349491.2000000002</v>
      </c>
      <c r="O362">
        <v>2640870.92</v>
      </c>
      <c r="P362">
        <v>2227808.38</v>
      </c>
      <c r="Q362">
        <v>2248688.2799999998</v>
      </c>
      <c r="R362">
        <v>2172941.9500000002</v>
      </c>
      <c r="S362">
        <v>2029789.99</v>
      </c>
      <c r="T362">
        <v>1751518.09</v>
      </c>
      <c r="U362">
        <v>1841284.4</v>
      </c>
      <c r="V362">
        <v>1974526.73</v>
      </c>
      <c r="W362">
        <v>1832651.87</v>
      </c>
      <c r="X362">
        <v>1524499.11</v>
      </c>
      <c r="Y362">
        <v>1150675.05</v>
      </c>
      <c r="Z362" s="27">
        <f t="shared" si="4"/>
        <v>23744745.970000003</v>
      </c>
    </row>
    <row r="363" spans="1:26" x14ac:dyDescent="0.2">
      <c r="A363" s="1">
        <v>38353</v>
      </c>
      <c r="B363">
        <v>3846.77</v>
      </c>
      <c r="C363">
        <v>984080.56</v>
      </c>
      <c r="D363">
        <v>987927.33</v>
      </c>
      <c r="E363">
        <v>987917.356789866</v>
      </c>
      <c r="F363">
        <v>50</v>
      </c>
      <c r="G363">
        <v>75863.331130588995</v>
      </c>
      <c r="H363">
        <v>13.0311242840259</v>
      </c>
      <c r="I363">
        <v>667.13977305399999</v>
      </c>
      <c r="J363">
        <v>0</v>
      </c>
      <c r="M363">
        <v>2015</v>
      </c>
      <c r="N363">
        <v>773603.25</v>
      </c>
      <c r="O363">
        <v>756903.84</v>
      </c>
      <c r="P363">
        <v>744009.18</v>
      </c>
      <c r="Q363">
        <v>781253.56</v>
      </c>
      <c r="R363">
        <v>799683.7</v>
      </c>
      <c r="S363">
        <v>692957.69</v>
      </c>
      <c r="T363">
        <v>657526.55000000005</v>
      </c>
      <c r="U363">
        <v>504227.44</v>
      </c>
      <c r="V363">
        <v>568873.01</v>
      </c>
      <c r="W363">
        <v>591655.93999999994</v>
      </c>
      <c r="X363">
        <v>599614.59</v>
      </c>
      <c r="Y363">
        <v>541342.74</v>
      </c>
      <c r="Z363" s="27">
        <f>SUM(N363:Y363)</f>
        <v>8011651.4900000002</v>
      </c>
    </row>
    <row r="364" spans="1:26" x14ac:dyDescent="0.2">
      <c r="A364" s="1">
        <v>38384</v>
      </c>
      <c r="B364">
        <v>3408.5</v>
      </c>
      <c r="C364">
        <v>908343.67</v>
      </c>
      <c r="D364">
        <v>911752.17</v>
      </c>
      <c r="E364">
        <v>903140.33444760204</v>
      </c>
      <c r="F364">
        <v>50</v>
      </c>
      <c r="G364">
        <v>104452.28007650501</v>
      </c>
      <c r="H364">
        <v>8.6505911989314299</v>
      </c>
      <c r="I364">
        <v>433.64029053299998</v>
      </c>
      <c r="J364">
        <v>0</v>
      </c>
      <c r="M364">
        <v>2016</v>
      </c>
      <c r="N364">
        <v>424150.74</v>
      </c>
      <c r="O364">
        <v>411541.77</v>
      </c>
      <c r="P364">
        <v>586048.5</v>
      </c>
      <c r="Q364">
        <v>534037.68000000005</v>
      </c>
      <c r="R364">
        <v>584128.81999999995</v>
      </c>
      <c r="S364">
        <v>629904.73</v>
      </c>
      <c r="T364">
        <v>582830.56000000006</v>
      </c>
      <c r="U364">
        <v>532750.93000000005</v>
      </c>
      <c r="V364">
        <v>537001.4</v>
      </c>
      <c r="W364">
        <v>640200.92000000004</v>
      </c>
      <c r="Z364" s="27">
        <f>SUM(N364:Y364)</f>
        <v>5462596.0499999998</v>
      </c>
    </row>
    <row r="365" spans="1:26" x14ac:dyDescent="0.2">
      <c r="A365" s="1">
        <v>38412</v>
      </c>
      <c r="B365">
        <v>6828.65</v>
      </c>
      <c r="C365">
        <v>1134680.1499999999</v>
      </c>
      <c r="D365">
        <v>1141508.8</v>
      </c>
      <c r="E365">
        <v>1141510.9855140001</v>
      </c>
      <c r="F365">
        <v>50</v>
      </c>
      <c r="G365">
        <v>97086.912026969003</v>
      </c>
      <c r="H365">
        <v>11.7619632925835</v>
      </c>
      <c r="I365">
        <v>421.70993749199999</v>
      </c>
      <c r="J365">
        <v>0</v>
      </c>
    </row>
    <row r="366" spans="1:26" x14ac:dyDescent="0.2">
      <c r="A366" s="1">
        <v>38443</v>
      </c>
      <c r="B366">
        <v>3784.04</v>
      </c>
      <c r="C366">
        <v>1066706.54</v>
      </c>
      <c r="D366">
        <v>1070490.58</v>
      </c>
      <c r="E366">
        <v>1070490.7955952999</v>
      </c>
      <c r="F366">
        <v>50</v>
      </c>
      <c r="G366">
        <v>99100.186844940996</v>
      </c>
      <c r="H366">
        <v>10.8070143273744</v>
      </c>
      <c r="I366">
        <v>486.34348345699999</v>
      </c>
      <c r="J366">
        <v>0</v>
      </c>
      <c r="M366" s="10" t="s">
        <v>50</v>
      </c>
    </row>
    <row r="367" spans="1:26" x14ac:dyDescent="0.2">
      <c r="A367" s="1">
        <v>38473</v>
      </c>
      <c r="B367">
        <v>3381.61</v>
      </c>
      <c r="C367">
        <v>991415.56</v>
      </c>
      <c r="D367">
        <v>994797.17</v>
      </c>
      <c r="E367">
        <v>994794.38144844305</v>
      </c>
      <c r="F367">
        <v>50</v>
      </c>
      <c r="G367">
        <v>101803.177701041</v>
      </c>
      <c r="H367">
        <v>9.7815125859643093</v>
      </c>
      <c r="I367">
        <v>994.68252545099995</v>
      </c>
      <c r="J367">
        <v>0</v>
      </c>
    </row>
    <row r="368" spans="1:26" x14ac:dyDescent="0.2">
      <c r="A368" s="1">
        <v>38504</v>
      </c>
      <c r="B368">
        <v>2995.03</v>
      </c>
      <c r="C368">
        <v>976616.48</v>
      </c>
      <c r="D368">
        <v>979611.51</v>
      </c>
      <c r="E368">
        <v>979611.37512908201</v>
      </c>
      <c r="F368">
        <v>50</v>
      </c>
      <c r="G368">
        <v>111646.93922349899</v>
      </c>
      <c r="H368">
        <v>8.7828734189598201</v>
      </c>
      <c r="I368">
        <v>969.55968521</v>
      </c>
      <c r="J368">
        <v>0</v>
      </c>
      <c r="N368" s="9" t="s">
        <v>21</v>
      </c>
      <c r="O368" s="9" t="s">
        <v>22</v>
      </c>
      <c r="P368" s="9" t="s">
        <v>23</v>
      </c>
      <c r="Q368" s="9" t="s">
        <v>24</v>
      </c>
      <c r="R368" s="9" t="s">
        <v>25</v>
      </c>
      <c r="S368" s="9" t="s">
        <v>26</v>
      </c>
      <c r="T368" s="9" t="s">
        <v>27</v>
      </c>
      <c r="U368" s="9" t="s">
        <v>28</v>
      </c>
      <c r="V368" s="9" t="s">
        <v>29</v>
      </c>
      <c r="W368" s="9" t="s">
        <v>30</v>
      </c>
      <c r="X368" s="9" t="s">
        <v>31</v>
      </c>
      <c r="Y368" s="9" t="s">
        <v>32</v>
      </c>
    </row>
    <row r="369" spans="1:26" x14ac:dyDescent="0.2">
      <c r="A369" s="1">
        <v>38534</v>
      </c>
      <c r="B369">
        <v>3964.86</v>
      </c>
      <c r="C369">
        <v>1053624.5</v>
      </c>
      <c r="D369">
        <v>1057589.3600000001</v>
      </c>
      <c r="E369">
        <v>1057611.4483173401</v>
      </c>
      <c r="F369">
        <v>50</v>
      </c>
      <c r="G369">
        <v>97575.238948245998</v>
      </c>
      <c r="H369">
        <v>10.8403093240956</v>
      </c>
      <c r="I369">
        <v>134.324254188</v>
      </c>
      <c r="J369">
        <v>0</v>
      </c>
      <c r="M369">
        <v>2004</v>
      </c>
      <c r="N369">
        <v>202396.636995676</v>
      </c>
      <c r="O369">
        <v>207869.61792387001</v>
      </c>
      <c r="P369">
        <v>117553.055439106</v>
      </c>
      <c r="Q369">
        <v>187504.629687554</v>
      </c>
      <c r="R369">
        <v>196468.560773203</v>
      </c>
      <c r="S369">
        <v>199993.91430075801</v>
      </c>
      <c r="T369">
        <v>163648.10220884599</v>
      </c>
      <c r="U369">
        <v>192419.05906979099</v>
      </c>
      <c r="V369">
        <v>169816.85131197999</v>
      </c>
      <c r="W369">
        <v>185917.285276785</v>
      </c>
      <c r="X369">
        <v>205341.987704698</v>
      </c>
      <c r="Y369">
        <v>157007.067945307</v>
      </c>
      <c r="Z369" s="27">
        <f t="shared" ref="Z369:Z379" si="5">SUM(N369:Y369)</f>
        <v>2185936.7686375738</v>
      </c>
    </row>
    <row r="370" spans="1:26" x14ac:dyDescent="0.2">
      <c r="A370" s="1">
        <v>38565</v>
      </c>
      <c r="B370">
        <v>4042.81</v>
      </c>
      <c r="C370">
        <v>1107779.58</v>
      </c>
      <c r="D370">
        <v>1111822.3899999999</v>
      </c>
      <c r="E370">
        <v>1111804.2588180299</v>
      </c>
      <c r="F370">
        <v>50</v>
      </c>
      <c r="G370">
        <v>88851.285818939999</v>
      </c>
      <c r="H370">
        <v>12.5173991219788</v>
      </c>
      <c r="I370">
        <v>382.74827866499999</v>
      </c>
      <c r="J370">
        <v>0</v>
      </c>
      <c r="M370">
        <v>2005</v>
      </c>
      <c r="N370">
        <v>75863.331130588995</v>
      </c>
      <c r="O370">
        <v>104452.28007650501</v>
      </c>
      <c r="P370">
        <v>97086.912026969003</v>
      </c>
      <c r="Q370">
        <v>99100.186844940996</v>
      </c>
      <c r="R370">
        <v>101803.177701041</v>
      </c>
      <c r="S370">
        <v>111646.93922349899</v>
      </c>
      <c r="T370">
        <v>97575.238948245998</v>
      </c>
      <c r="U370">
        <v>88851.285818939999</v>
      </c>
      <c r="V370">
        <v>17989.347598212</v>
      </c>
      <c r="W370">
        <v>48287.432499511</v>
      </c>
      <c r="X370">
        <v>133157.61802436001</v>
      </c>
      <c r="Y370">
        <v>124074.641150272</v>
      </c>
      <c r="Z370" s="27">
        <f t="shared" si="5"/>
        <v>1099888.3910430851</v>
      </c>
    </row>
    <row r="371" spans="1:26" x14ac:dyDescent="0.2">
      <c r="A371" s="1">
        <v>38596</v>
      </c>
      <c r="B371">
        <v>3167.57</v>
      </c>
      <c r="C371">
        <v>364802.81</v>
      </c>
      <c r="D371">
        <v>367970.38</v>
      </c>
      <c r="E371">
        <v>358495.67431659403</v>
      </c>
      <c r="F371">
        <v>50</v>
      </c>
      <c r="G371">
        <v>17989.347598212</v>
      </c>
      <c r="H371">
        <v>19.929418672396402</v>
      </c>
      <c r="I371">
        <v>21.565611443000002</v>
      </c>
      <c r="J371">
        <v>0</v>
      </c>
      <c r="M371">
        <v>2006</v>
      </c>
      <c r="N371">
        <v>93695.286434990994</v>
      </c>
      <c r="O371">
        <v>78823.152015365005</v>
      </c>
      <c r="P371">
        <v>58866.626459587002</v>
      </c>
      <c r="Q371">
        <v>59288.843747694998</v>
      </c>
      <c r="R371">
        <v>75631.316814859005</v>
      </c>
      <c r="S371">
        <v>217078.02307064901</v>
      </c>
      <c r="T371">
        <v>144437.990829683</v>
      </c>
      <c r="U371">
        <v>143698.76696647701</v>
      </c>
      <c r="V371">
        <v>127503.22203607101</v>
      </c>
      <c r="W371">
        <v>132689.848022174</v>
      </c>
      <c r="X371">
        <v>143456.290284446</v>
      </c>
      <c r="Y371">
        <v>121099.30986585699</v>
      </c>
      <c r="Z371" s="27">
        <f t="shared" si="5"/>
        <v>1396268.6765478542</v>
      </c>
    </row>
    <row r="372" spans="1:26" x14ac:dyDescent="0.2">
      <c r="A372" s="1">
        <v>38626</v>
      </c>
      <c r="B372">
        <v>3548.03</v>
      </c>
      <c r="C372">
        <v>337566.24</v>
      </c>
      <c r="D372">
        <v>341114.27</v>
      </c>
      <c r="E372">
        <v>362456.30138388003</v>
      </c>
      <c r="F372">
        <v>50</v>
      </c>
      <c r="G372">
        <v>48287.432499511</v>
      </c>
      <c r="H372">
        <v>7.5070547902370999</v>
      </c>
      <c r="I372">
        <v>40.100069824999999</v>
      </c>
      <c r="J372">
        <v>0</v>
      </c>
      <c r="M372">
        <v>2007</v>
      </c>
      <c r="N372">
        <v>139813.36079492301</v>
      </c>
      <c r="O372">
        <v>170369.65423182899</v>
      </c>
      <c r="P372">
        <v>176440.84436749801</v>
      </c>
      <c r="Q372">
        <v>133147.786806285</v>
      </c>
      <c r="R372">
        <v>104293.78608622</v>
      </c>
      <c r="S372">
        <v>92260.233787466001</v>
      </c>
      <c r="T372">
        <v>93637.140576147998</v>
      </c>
      <c r="U372">
        <v>129545.273739713</v>
      </c>
      <c r="V372">
        <v>82692.913353579002</v>
      </c>
      <c r="W372">
        <v>84879.310575566997</v>
      </c>
      <c r="X372">
        <v>92895.977199407993</v>
      </c>
      <c r="Y372">
        <v>116387.480061001</v>
      </c>
      <c r="Z372" s="27">
        <f t="shared" si="5"/>
        <v>1416363.7615796367</v>
      </c>
    </row>
    <row r="373" spans="1:26" x14ac:dyDescent="0.2">
      <c r="A373" s="1">
        <v>38657</v>
      </c>
      <c r="B373">
        <v>4394.83</v>
      </c>
      <c r="C373">
        <v>532191.77</v>
      </c>
      <c r="D373">
        <v>536586.6</v>
      </c>
      <c r="E373">
        <v>533785.21749913902</v>
      </c>
      <c r="F373">
        <v>50</v>
      </c>
      <c r="G373">
        <v>133157.61802436001</v>
      </c>
      <c r="H373">
        <v>4.0092254630658601</v>
      </c>
      <c r="I373">
        <v>73.695285322999993</v>
      </c>
      <c r="J373">
        <v>0</v>
      </c>
      <c r="M373">
        <v>2008</v>
      </c>
      <c r="N373">
        <v>118462.27632332301</v>
      </c>
      <c r="O373">
        <v>152631.047643987</v>
      </c>
      <c r="P373">
        <v>122703.611444364</v>
      </c>
      <c r="Q373">
        <v>171906.23600682299</v>
      </c>
      <c r="R373">
        <v>143771.28887057299</v>
      </c>
      <c r="S373">
        <v>135266.896780854</v>
      </c>
      <c r="T373">
        <v>224076.335519018</v>
      </c>
      <c r="U373">
        <v>118882.836612429</v>
      </c>
      <c r="V373">
        <v>46231.033824145001</v>
      </c>
      <c r="W373">
        <v>100914.663162978</v>
      </c>
      <c r="X373">
        <v>91062.206747122997</v>
      </c>
      <c r="Y373">
        <v>56959.131228856</v>
      </c>
      <c r="Z373" s="27">
        <f t="shared" si="5"/>
        <v>1482867.564164473</v>
      </c>
    </row>
    <row r="374" spans="1:26" x14ac:dyDescent="0.2">
      <c r="A374" s="1">
        <v>38687</v>
      </c>
      <c r="B374">
        <v>5155</v>
      </c>
      <c r="C374">
        <v>957915.66</v>
      </c>
      <c r="D374">
        <v>963070.66</v>
      </c>
      <c r="E374">
        <v>962968.14090160897</v>
      </c>
      <c r="F374">
        <v>50</v>
      </c>
      <c r="G374">
        <v>124074.641150272</v>
      </c>
      <c r="H374">
        <v>7.76212226923563</v>
      </c>
      <c r="I374">
        <v>114.394218338</v>
      </c>
      <c r="J374">
        <v>0</v>
      </c>
      <c r="M374">
        <v>2009</v>
      </c>
      <c r="N374">
        <v>77028.279676791004</v>
      </c>
      <c r="O374">
        <v>45310.607915082001</v>
      </c>
      <c r="P374">
        <v>58477.520951291997</v>
      </c>
      <c r="Q374">
        <v>52432.976963521003</v>
      </c>
      <c r="R374">
        <v>57800.622627236</v>
      </c>
      <c r="S374">
        <v>46161.438474187999</v>
      </c>
      <c r="T374">
        <v>50039.621105999002</v>
      </c>
      <c r="U374">
        <v>78184.520630215993</v>
      </c>
      <c r="V374">
        <v>60907.713091705002</v>
      </c>
      <c r="W374">
        <v>64783.941437704998</v>
      </c>
      <c r="X374">
        <v>66895.268219325997</v>
      </c>
      <c r="Y374">
        <v>64618.807421789999</v>
      </c>
      <c r="Z374" s="27">
        <f t="shared" si="5"/>
        <v>722641.31851485092</v>
      </c>
    </row>
    <row r="375" spans="1:26" x14ac:dyDescent="0.2">
      <c r="A375" s="1">
        <v>38718</v>
      </c>
      <c r="B375">
        <v>4652.67</v>
      </c>
      <c r="C375">
        <v>900808.76</v>
      </c>
      <c r="D375">
        <v>905461.43</v>
      </c>
      <c r="E375">
        <v>905461.43285357603</v>
      </c>
      <c r="F375">
        <v>50</v>
      </c>
      <c r="G375">
        <v>93695.286434990994</v>
      </c>
      <c r="H375">
        <v>10.616764754834501</v>
      </c>
      <c r="I375">
        <v>89279.381863560004</v>
      </c>
      <c r="J375">
        <v>0</v>
      </c>
      <c r="M375">
        <v>2010</v>
      </c>
      <c r="N375">
        <v>54565.35133238</v>
      </c>
      <c r="O375">
        <v>342588.26499507</v>
      </c>
      <c r="P375">
        <v>416458.330086648</v>
      </c>
      <c r="Q375">
        <v>435112.18492928398</v>
      </c>
      <c r="R375">
        <v>472108.91980472999</v>
      </c>
      <c r="S375">
        <v>410810.24636924302</v>
      </c>
      <c r="T375">
        <v>439136.82841497299</v>
      </c>
      <c r="U375">
        <v>429190.31375319802</v>
      </c>
      <c r="V375">
        <v>437198.775979581</v>
      </c>
      <c r="W375">
        <v>350941.01824559103</v>
      </c>
      <c r="X375">
        <v>443385.45901243697</v>
      </c>
      <c r="Y375">
        <v>553709.92037151405</v>
      </c>
      <c r="Z375" s="27">
        <f t="shared" si="5"/>
        <v>4785205.613294648</v>
      </c>
    </row>
    <row r="376" spans="1:26" x14ac:dyDescent="0.2">
      <c r="A376" s="1">
        <v>38749</v>
      </c>
      <c r="B376">
        <v>3490.93</v>
      </c>
      <c r="C376">
        <v>723177.23</v>
      </c>
      <c r="D376">
        <v>726668.16</v>
      </c>
      <c r="E376">
        <v>726889.27087654802</v>
      </c>
      <c r="F376">
        <v>50</v>
      </c>
      <c r="G376">
        <v>78823.152015365005</v>
      </c>
      <c r="H376">
        <v>9.2296598457568795</v>
      </c>
      <c r="I376">
        <v>621.61019565699996</v>
      </c>
      <c r="J376">
        <v>0</v>
      </c>
      <c r="M376">
        <v>2011</v>
      </c>
      <c r="N376">
        <v>503270.05829795101</v>
      </c>
      <c r="O376">
        <v>443743.86455988901</v>
      </c>
      <c r="P376">
        <v>452090.417472589</v>
      </c>
      <c r="Q376">
        <v>519268.93891762203</v>
      </c>
      <c r="R376">
        <v>483579.40406041901</v>
      </c>
      <c r="S376">
        <v>468198.88349111198</v>
      </c>
      <c r="T376">
        <v>508309.41338019498</v>
      </c>
      <c r="U376">
        <v>484960.00108343799</v>
      </c>
      <c r="V376">
        <v>377283.77064324002</v>
      </c>
      <c r="W376">
        <v>457619.84300516697</v>
      </c>
      <c r="X376">
        <v>443475.94984706602</v>
      </c>
      <c r="Y376">
        <v>364456.93324167799</v>
      </c>
      <c r="Z376" s="27">
        <f t="shared" si="5"/>
        <v>5506257.4780003661</v>
      </c>
    </row>
    <row r="377" spans="1:26" x14ac:dyDescent="0.2">
      <c r="A377" s="1">
        <v>38777</v>
      </c>
      <c r="B377">
        <v>3810.69</v>
      </c>
      <c r="C377">
        <v>839300.54</v>
      </c>
      <c r="D377">
        <v>843111.23</v>
      </c>
      <c r="E377">
        <v>843088.290993965</v>
      </c>
      <c r="F377">
        <v>50</v>
      </c>
      <c r="G377">
        <v>58866.626459587002</v>
      </c>
      <c r="H377">
        <v>14.331612563519499</v>
      </c>
      <c r="I377">
        <v>565.39234626699999</v>
      </c>
      <c r="J377">
        <v>0</v>
      </c>
      <c r="M377">
        <v>2012</v>
      </c>
      <c r="N377">
        <v>336284.02036967</v>
      </c>
      <c r="O377">
        <v>397909.86254663701</v>
      </c>
      <c r="P377">
        <v>472902.95041148202</v>
      </c>
      <c r="Q377">
        <v>379718.49482364702</v>
      </c>
      <c r="R377">
        <v>452378.57055833301</v>
      </c>
      <c r="S377">
        <v>416463.64520057</v>
      </c>
      <c r="T377">
        <v>422924.26742790302</v>
      </c>
      <c r="U377">
        <v>373709.75156937802</v>
      </c>
      <c r="V377">
        <v>349850.28468463803</v>
      </c>
      <c r="W377">
        <v>598549.97663883795</v>
      </c>
      <c r="X377">
        <v>720548.78950419801</v>
      </c>
      <c r="Y377">
        <v>876587.41554597602</v>
      </c>
      <c r="Z377" s="27">
        <f t="shared" si="5"/>
        <v>5797828.0292812707</v>
      </c>
    </row>
    <row r="378" spans="1:26" x14ac:dyDescent="0.2">
      <c r="A378" s="1">
        <v>38808</v>
      </c>
      <c r="B378">
        <v>2543.67</v>
      </c>
      <c r="C378">
        <v>888639.3</v>
      </c>
      <c r="D378">
        <v>891182.97</v>
      </c>
      <c r="E378">
        <v>891171.20575864997</v>
      </c>
      <c r="F378">
        <v>50</v>
      </c>
      <c r="G378">
        <v>59288.843747694998</v>
      </c>
      <c r="H378">
        <v>15.0312099463621</v>
      </c>
      <c r="I378">
        <v>11.852090013</v>
      </c>
      <c r="J378">
        <v>0</v>
      </c>
      <c r="M378">
        <v>2013</v>
      </c>
      <c r="N378">
        <v>750698.16553839296</v>
      </c>
      <c r="O378">
        <v>679447.46674847801</v>
      </c>
      <c r="P378">
        <v>761345.77498341003</v>
      </c>
      <c r="Q378">
        <v>876759.07635574497</v>
      </c>
      <c r="R378">
        <v>877678.30855749105</v>
      </c>
      <c r="S378">
        <v>965455.27667644597</v>
      </c>
      <c r="T378">
        <v>1039543.65879009</v>
      </c>
      <c r="U378">
        <v>916690.33540104097</v>
      </c>
      <c r="V378">
        <v>813598.27359406895</v>
      </c>
      <c r="W378">
        <v>905637.28557655704</v>
      </c>
      <c r="X378">
        <v>886771.28861313895</v>
      </c>
      <c r="Y378">
        <v>777060.64353633195</v>
      </c>
      <c r="Z378" s="27">
        <f t="shared" si="5"/>
        <v>10250685.554371189</v>
      </c>
    </row>
    <row r="379" spans="1:26" x14ac:dyDescent="0.2">
      <c r="A379" s="1">
        <v>38838</v>
      </c>
      <c r="B379">
        <v>3470.97</v>
      </c>
      <c r="C379">
        <v>1052540.55</v>
      </c>
      <c r="D379">
        <v>1056011.52</v>
      </c>
      <c r="E379">
        <v>1076278.8378254101</v>
      </c>
      <c r="F379">
        <v>50</v>
      </c>
      <c r="G379">
        <v>75631.316814859005</v>
      </c>
      <c r="H379">
        <v>14.230674429195499</v>
      </c>
      <c r="I379">
        <v>5.8084181839999998</v>
      </c>
      <c r="J379">
        <v>0</v>
      </c>
      <c r="M379">
        <v>2014</v>
      </c>
      <c r="N379">
        <v>746200.83732861897</v>
      </c>
      <c r="O379">
        <v>746353.391527083</v>
      </c>
      <c r="P379">
        <v>797862.30435786303</v>
      </c>
      <c r="Q379">
        <v>806103.43921189604</v>
      </c>
      <c r="R379">
        <v>776833.20410643995</v>
      </c>
      <c r="S379">
        <v>720554.31097940204</v>
      </c>
      <c r="T379">
        <v>671970.37755731796</v>
      </c>
      <c r="U379">
        <v>722753.53538146999</v>
      </c>
      <c r="V379">
        <v>729033.01273159694</v>
      </c>
      <c r="W379">
        <v>747670.52279164805</v>
      </c>
      <c r="X379">
        <v>795871.57654023694</v>
      </c>
      <c r="Y379">
        <v>990597.98804776801</v>
      </c>
      <c r="Z379" s="27">
        <f t="shared" si="5"/>
        <v>9251804.5005613416</v>
      </c>
    </row>
    <row r="380" spans="1:26" x14ac:dyDescent="0.2">
      <c r="A380" s="1">
        <v>38869</v>
      </c>
      <c r="B380">
        <v>3826.62</v>
      </c>
      <c r="C380">
        <v>1367489.72</v>
      </c>
      <c r="D380">
        <v>1371316.34</v>
      </c>
      <c r="E380">
        <v>1370736.1857442199</v>
      </c>
      <c r="F380">
        <v>50</v>
      </c>
      <c r="G380">
        <v>217078.02307064901</v>
      </c>
      <c r="H380">
        <v>6.3145184546737401</v>
      </c>
      <c r="I380">
        <v>6.9970394789999997</v>
      </c>
      <c r="J380">
        <v>0</v>
      </c>
      <c r="M380">
        <v>2015</v>
      </c>
      <c r="N380">
        <v>899415.56086555601</v>
      </c>
      <c r="O380">
        <v>763503.01654535998</v>
      </c>
      <c r="P380">
        <v>652752.00314431405</v>
      </c>
      <c r="Q380">
        <v>601478.58506462001</v>
      </c>
      <c r="R380">
        <v>729530.63854057901</v>
      </c>
      <c r="S380">
        <v>723921.20822597702</v>
      </c>
      <c r="T380">
        <v>676863.18002427102</v>
      </c>
      <c r="U380">
        <v>645508.17449560401</v>
      </c>
      <c r="V380">
        <v>604971.26188973</v>
      </c>
      <c r="W380">
        <v>617669.17198338197</v>
      </c>
      <c r="X380">
        <v>608862.63156667701</v>
      </c>
      <c r="Y380">
        <v>604807.32569663995</v>
      </c>
      <c r="Z380" s="27">
        <f>SUM(N380:Y380)</f>
        <v>8129282.758042709</v>
      </c>
    </row>
    <row r="381" spans="1:26" x14ac:dyDescent="0.2">
      <c r="A381" s="1">
        <v>38899</v>
      </c>
      <c r="B381">
        <v>4446.3599999999997</v>
      </c>
      <c r="C381">
        <v>1670088.46</v>
      </c>
      <c r="D381">
        <v>1674534.82</v>
      </c>
      <c r="E381">
        <v>1674798.9568757699</v>
      </c>
      <c r="F381">
        <v>50</v>
      </c>
      <c r="G381">
        <v>144437.990829683</v>
      </c>
      <c r="H381">
        <v>11.590154123093299</v>
      </c>
      <c r="I381">
        <v>-740.38192980199995</v>
      </c>
      <c r="J381">
        <v>0</v>
      </c>
      <c r="M381">
        <v>2016</v>
      </c>
      <c r="N381">
        <v>590591.927134383</v>
      </c>
      <c r="O381">
        <v>528060.06003552896</v>
      </c>
      <c r="P381">
        <v>571992.28807908203</v>
      </c>
      <c r="Q381">
        <v>557268.72463723796</v>
      </c>
      <c r="R381">
        <v>536779.47551966598</v>
      </c>
      <c r="S381">
        <v>530633.77393355803</v>
      </c>
      <c r="T381">
        <v>591186.78893003403</v>
      </c>
      <c r="U381">
        <v>548139.51291830395</v>
      </c>
      <c r="V381">
        <v>515079.52491117798</v>
      </c>
      <c r="W381">
        <v>524612.75713787903</v>
      </c>
      <c r="Z381" s="27">
        <f>SUM(N381:Y381)</f>
        <v>5494344.8332368508</v>
      </c>
    </row>
    <row r="382" spans="1:26" x14ac:dyDescent="0.2">
      <c r="A382" s="1">
        <v>38930</v>
      </c>
      <c r="B382">
        <v>4869</v>
      </c>
      <c r="C382">
        <v>1556186.42</v>
      </c>
      <c r="D382">
        <v>1561055.42</v>
      </c>
      <c r="E382">
        <v>1560510.8120997001</v>
      </c>
      <c r="F382">
        <v>50</v>
      </c>
      <c r="G382">
        <v>143698.76696647701</v>
      </c>
      <c r="H382">
        <v>10.8598348303648</v>
      </c>
      <c r="I382">
        <v>34.062483323000002</v>
      </c>
      <c r="J382">
        <v>0</v>
      </c>
    </row>
    <row r="383" spans="1:26" x14ac:dyDescent="0.2">
      <c r="A383" s="1">
        <v>38961</v>
      </c>
      <c r="B383">
        <v>4113.18</v>
      </c>
      <c r="C383">
        <v>1355210.7</v>
      </c>
      <c r="D383">
        <v>1359323.88</v>
      </c>
      <c r="E383">
        <v>1358884.48119381</v>
      </c>
      <c r="F383">
        <v>50</v>
      </c>
      <c r="G383">
        <v>127503.22203607101</v>
      </c>
      <c r="H383">
        <v>10.657655293289</v>
      </c>
      <c r="I383">
        <v>0.90805032799999996</v>
      </c>
      <c r="J383">
        <v>0</v>
      </c>
    </row>
    <row r="384" spans="1:26" x14ac:dyDescent="0.2">
      <c r="A384" s="1">
        <v>38991</v>
      </c>
      <c r="B384">
        <v>3851</v>
      </c>
      <c r="C384">
        <v>1283115.21</v>
      </c>
      <c r="D384">
        <v>1286966.21</v>
      </c>
      <c r="E384">
        <v>1286695.1301329499</v>
      </c>
      <c r="F384">
        <v>50</v>
      </c>
      <c r="G384">
        <v>132689.848022174</v>
      </c>
      <c r="H384">
        <v>9.6970346115771004</v>
      </c>
      <c r="I384">
        <v>2.9187429680000001</v>
      </c>
      <c r="J384">
        <v>0</v>
      </c>
    </row>
    <row r="385" spans="1:10" x14ac:dyDescent="0.2">
      <c r="A385" s="1">
        <v>39022</v>
      </c>
      <c r="B385">
        <v>3481.54</v>
      </c>
      <c r="C385">
        <v>1215408.52</v>
      </c>
      <c r="D385">
        <v>1218890.06</v>
      </c>
      <c r="E385">
        <v>1218330.28361813</v>
      </c>
      <c r="F385">
        <v>50</v>
      </c>
      <c r="G385">
        <v>143456.290284446</v>
      </c>
      <c r="H385">
        <v>8.4927035690215202</v>
      </c>
      <c r="I385">
        <v>1.4648791720000001</v>
      </c>
      <c r="J385">
        <v>0</v>
      </c>
    </row>
    <row r="386" spans="1:10" x14ac:dyDescent="0.2">
      <c r="A386" s="1">
        <v>39052</v>
      </c>
      <c r="B386">
        <v>3937.31</v>
      </c>
      <c r="C386">
        <v>1167761.55</v>
      </c>
      <c r="D386">
        <v>1171698.8600000001</v>
      </c>
      <c r="E386">
        <v>1180396.6021586701</v>
      </c>
      <c r="F386">
        <v>50</v>
      </c>
      <c r="G386">
        <v>121099.30986585699</v>
      </c>
      <c r="H386">
        <v>9.7473566991808092</v>
      </c>
      <c r="I386">
        <v>1.5671284590000001</v>
      </c>
      <c r="J386">
        <v>0</v>
      </c>
    </row>
    <row r="387" spans="1:10" x14ac:dyDescent="0.2">
      <c r="A387" s="1">
        <v>39083</v>
      </c>
      <c r="B387">
        <v>3462.17</v>
      </c>
      <c r="C387">
        <v>1139612.1599999999</v>
      </c>
      <c r="D387">
        <v>1143074.33</v>
      </c>
      <c r="E387">
        <v>1145087.87539246</v>
      </c>
      <c r="F387">
        <v>50</v>
      </c>
      <c r="G387">
        <v>139813.36079492301</v>
      </c>
      <c r="H387">
        <v>8.8672859895923501</v>
      </c>
      <c r="I387">
        <v>94677.179942175993</v>
      </c>
      <c r="J387">
        <v>0</v>
      </c>
    </row>
    <row r="388" spans="1:10" x14ac:dyDescent="0.2">
      <c r="A388" s="1">
        <v>39114</v>
      </c>
      <c r="B388">
        <v>3223.76</v>
      </c>
      <c r="C388">
        <v>1194493.55</v>
      </c>
      <c r="D388">
        <v>1197717.31</v>
      </c>
      <c r="E388">
        <v>1199124.7783448501</v>
      </c>
      <c r="F388">
        <v>50</v>
      </c>
      <c r="G388">
        <v>170369.65423182899</v>
      </c>
      <c r="H388">
        <v>7.0383753711981898</v>
      </c>
      <c r="I388">
        <v>0.8</v>
      </c>
      <c r="J388">
        <v>0</v>
      </c>
    </row>
    <row r="389" spans="1:10" x14ac:dyDescent="0.2">
      <c r="A389" s="1">
        <v>39142</v>
      </c>
      <c r="B389">
        <v>4850.3500000000004</v>
      </c>
      <c r="C389">
        <v>1425661.39</v>
      </c>
      <c r="D389">
        <v>1430511.74</v>
      </c>
      <c r="E389">
        <v>1431460.30502353</v>
      </c>
      <c r="F389">
        <v>50</v>
      </c>
      <c r="G389">
        <v>176440.84436749801</v>
      </c>
      <c r="H389">
        <v>8.1280689893384093</v>
      </c>
      <c r="I389">
        <v>2663.0505326100001</v>
      </c>
      <c r="J389">
        <v>0</v>
      </c>
    </row>
    <row r="390" spans="1:10" x14ac:dyDescent="0.2">
      <c r="A390" s="1">
        <v>39173</v>
      </c>
      <c r="B390">
        <v>4729.32</v>
      </c>
      <c r="C390">
        <v>1214949.1100000001</v>
      </c>
      <c r="D390">
        <v>1219678.43</v>
      </c>
      <c r="E390">
        <v>1220278.9214596499</v>
      </c>
      <c r="F390">
        <v>50</v>
      </c>
      <c r="G390">
        <v>133147.786806285</v>
      </c>
      <c r="H390">
        <v>9.1642918451717303</v>
      </c>
      <c r="I390">
        <v>-73.744628153999997</v>
      </c>
      <c r="J390">
        <v>0</v>
      </c>
    </row>
    <row r="391" spans="1:10" x14ac:dyDescent="0.2">
      <c r="A391" s="1">
        <v>39203</v>
      </c>
      <c r="B391">
        <v>5132.1899999999996</v>
      </c>
      <c r="C391">
        <v>1378401.21</v>
      </c>
      <c r="D391">
        <v>1383533.4</v>
      </c>
      <c r="E391">
        <v>1383645.18564377</v>
      </c>
      <c r="F391">
        <v>50</v>
      </c>
      <c r="G391">
        <v>104293.78608622</v>
      </c>
      <c r="H391">
        <v>13.2668280399746</v>
      </c>
      <c r="I391">
        <v>2.54</v>
      </c>
      <c r="J391">
        <v>0</v>
      </c>
    </row>
    <row r="392" spans="1:10" x14ac:dyDescent="0.2">
      <c r="A392" s="1">
        <v>39234</v>
      </c>
      <c r="B392">
        <v>4471.8100000000004</v>
      </c>
      <c r="C392">
        <v>1409995.33</v>
      </c>
      <c r="D392">
        <v>1414467.14</v>
      </c>
      <c r="E392">
        <v>1414749.33969074</v>
      </c>
      <c r="F392">
        <v>50</v>
      </c>
      <c r="G392">
        <v>92260.233787466001</v>
      </c>
      <c r="H392">
        <v>15.338079109948399</v>
      </c>
      <c r="I392">
        <v>345.42484374999998</v>
      </c>
      <c r="J392">
        <v>0</v>
      </c>
    </row>
    <row r="393" spans="1:10" x14ac:dyDescent="0.2">
      <c r="A393" s="1">
        <v>39264</v>
      </c>
      <c r="B393">
        <v>4318.49</v>
      </c>
      <c r="C393">
        <v>1493965.55</v>
      </c>
      <c r="D393">
        <v>1498284.04</v>
      </c>
      <c r="E393">
        <v>1499108.61795247</v>
      </c>
      <c r="F393">
        <v>50</v>
      </c>
      <c r="G393">
        <v>93637.140576147998</v>
      </c>
      <c r="H393">
        <v>16.015825067029599</v>
      </c>
      <c r="I393">
        <v>567.44529197400004</v>
      </c>
      <c r="J393">
        <v>0</v>
      </c>
    </row>
    <row r="394" spans="1:10" x14ac:dyDescent="0.2">
      <c r="A394" s="1">
        <v>39295</v>
      </c>
      <c r="B394">
        <v>4075.56</v>
      </c>
      <c r="C394">
        <v>1230847.55</v>
      </c>
      <c r="D394">
        <v>1234923.1100000001</v>
      </c>
      <c r="E394">
        <v>1234093.2378257299</v>
      </c>
      <c r="F394">
        <v>50</v>
      </c>
      <c r="G394">
        <v>129545.273739713</v>
      </c>
      <c r="H394">
        <v>9.5290112640447209</v>
      </c>
      <c r="I394">
        <v>345.13484375000002</v>
      </c>
      <c r="J394">
        <v>0</v>
      </c>
    </row>
    <row r="395" spans="1:10" x14ac:dyDescent="0.2">
      <c r="A395" s="1">
        <v>39326</v>
      </c>
      <c r="B395">
        <v>4344.33</v>
      </c>
      <c r="C395">
        <v>1656775.83</v>
      </c>
      <c r="D395">
        <v>1661120.16</v>
      </c>
      <c r="E395">
        <v>1661119.42682221</v>
      </c>
      <c r="F395">
        <v>50</v>
      </c>
      <c r="G395">
        <v>82692.913353579002</v>
      </c>
      <c r="H395">
        <v>20.091981577210301</v>
      </c>
      <c r="I395">
        <v>345.06484375000002</v>
      </c>
      <c r="J395">
        <v>0</v>
      </c>
    </row>
    <row r="396" spans="1:10" x14ac:dyDescent="0.2">
      <c r="A396" s="1">
        <v>39356</v>
      </c>
      <c r="B396">
        <v>2194.8000000000002</v>
      </c>
      <c r="C396">
        <v>2028807.21</v>
      </c>
      <c r="D396">
        <v>2031002.01</v>
      </c>
      <c r="E396">
        <v>2031002.0037080201</v>
      </c>
      <c r="F396">
        <v>50</v>
      </c>
      <c r="G396">
        <v>84879.310575566997</v>
      </c>
      <c r="H396">
        <v>24.276502870439</v>
      </c>
      <c r="I396">
        <v>29570.823120616998</v>
      </c>
      <c r="J396">
        <v>0</v>
      </c>
    </row>
    <row r="397" spans="1:10" x14ac:dyDescent="0.2">
      <c r="A397" s="1">
        <v>39387</v>
      </c>
      <c r="B397">
        <v>6319.71</v>
      </c>
      <c r="C397">
        <v>2405610.64</v>
      </c>
      <c r="D397">
        <v>2411930.35</v>
      </c>
      <c r="E397">
        <v>2411930.7830715999</v>
      </c>
      <c r="F397">
        <v>50</v>
      </c>
      <c r="G397">
        <v>92895.977199407993</v>
      </c>
      <c r="H397">
        <v>25.9777173034005</v>
      </c>
      <c r="I397">
        <v>1294.651237758</v>
      </c>
      <c r="J397">
        <v>0</v>
      </c>
    </row>
    <row r="398" spans="1:10" x14ac:dyDescent="0.2">
      <c r="A398" s="1">
        <v>39417</v>
      </c>
      <c r="B398">
        <v>4462.8599999999997</v>
      </c>
      <c r="C398">
        <v>2350357.8199999998</v>
      </c>
      <c r="D398">
        <v>2354820.6800000002</v>
      </c>
      <c r="E398">
        <v>2354851.82316068</v>
      </c>
      <c r="F398">
        <v>50</v>
      </c>
      <c r="G398">
        <v>116387.480061001</v>
      </c>
      <c r="H398">
        <v>20.232861279654401</v>
      </c>
      <c r="I398">
        <v>-8.4397899999999998E-2</v>
      </c>
      <c r="J398">
        <v>0</v>
      </c>
    </row>
    <row r="399" spans="1:10" x14ac:dyDescent="0.2">
      <c r="A399" s="1">
        <v>39448</v>
      </c>
      <c r="B399">
        <v>8834.98</v>
      </c>
      <c r="C399">
        <v>2421619.85</v>
      </c>
      <c r="D399">
        <v>2430454.83</v>
      </c>
      <c r="E399">
        <v>2430454.3988979599</v>
      </c>
      <c r="F399">
        <v>50</v>
      </c>
      <c r="G399">
        <v>118462.27632332301</v>
      </c>
      <c r="H399">
        <v>20.516695055432201</v>
      </c>
      <c r="I399">
        <v>0</v>
      </c>
      <c r="J399">
        <v>0</v>
      </c>
    </row>
    <row r="400" spans="1:10" x14ac:dyDescent="0.2">
      <c r="A400" s="1">
        <v>39479</v>
      </c>
      <c r="B400">
        <v>4424.08</v>
      </c>
      <c r="C400">
        <v>1934366.44</v>
      </c>
      <c r="D400">
        <v>1938790.52</v>
      </c>
      <c r="E400">
        <v>1938790.3541348099</v>
      </c>
      <c r="F400">
        <v>50</v>
      </c>
      <c r="G400">
        <v>152631.047643987</v>
      </c>
      <c r="H400">
        <v>12.7024689859854</v>
      </c>
      <c r="I400">
        <v>0.79486140000000005</v>
      </c>
      <c r="J400">
        <v>0</v>
      </c>
    </row>
    <row r="401" spans="1:10" x14ac:dyDescent="0.2">
      <c r="A401" s="1">
        <v>39508</v>
      </c>
      <c r="B401">
        <v>4994.58</v>
      </c>
      <c r="C401">
        <v>2323775.14</v>
      </c>
      <c r="D401">
        <v>2328769.7200000002</v>
      </c>
      <c r="E401">
        <v>2328769.59319381</v>
      </c>
      <c r="F401">
        <v>50</v>
      </c>
      <c r="G401">
        <v>122703.611444364</v>
      </c>
      <c r="H401">
        <v>18.980537705539099</v>
      </c>
      <c r="I401">
        <v>210.93043175599999</v>
      </c>
      <c r="J401">
        <v>0</v>
      </c>
    </row>
    <row r="402" spans="1:10" x14ac:dyDescent="0.2">
      <c r="A402" s="1">
        <v>39539</v>
      </c>
      <c r="B402">
        <v>8914.84</v>
      </c>
      <c r="C402">
        <v>2799819.48</v>
      </c>
      <c r="D402">
        <v>2808734.32</v>
      </c>
      <c r="E402">
        <v>2800848.29410986</v>
      </c>
      <c r="F402">
        <v>50</v>
      </c>
      <c r="G402">
        <v>171906.23600682299</v>
      </c>
      <c r="H402">
        <v>16.293757657907499</v>
      </c>
      <c r="I402">
        <v>150.25526837199999</v>
      </c>
      <c r="J402">
        <v>0</v>
      </c>
    </row>
    <row r="403" spans="1:10" x14ac:dyDescent="0.2">
      <c r="A403" s="1">
        <v>39569</v>
      </c>
      <c r="B403">
        <v>18995.830000000002</v>
      </c>
      <c r="C403">
        <v>3307559.78</v>
      </c>
      <c r="D403">
        <v>3326555.61</v>
      </c>
      <c r="E403">
        <v>3326596.8181240698</v>
      </c>
      <c r="F403">
        <v>50</v>
      </c>
      <c r="G403">
        <v>143771.28887057299</v>
      </c>
      <c r="H403">
        <v>23.1383068541355</v>
      </c>
      <c r="I403">
        <v>27.380577809999998</v>
      </c>
      <c r="J403">
        <v>0</v>
      </c>
    </row>
    <row r="404" spans="1:10" x14ac:dyDescent="0.2">
      <c r="A404" s="1">
        <v>39600</v>
      </c>
      <c r="B404">
        <v>14505.91</v>
      </c>
      <c r="C404">
        <v>3508183.06</v>
      </c>
      <c r="D404">
        <v>3522688.97</v>
      </c>
      <c r="E404">
        <v>3534078.3852200401</v>
      </c>
      <c r="F404">
        <v>50</v>
      </c>
      <c r="G404">
        <v>135266.896780854</v>
      </c>
      <c r="H404">
        <v>26.126718512180702</v>
      </c>
      <c r="I404">
        <v>1.750989535</v>
      </c>
      <c r="J404">
        <v>0</v>
      </c>
    </row>
    <row r="405" spans="1:10" x14ac:dyDescent="0.2">
      <c r="A405" s="1">
        <v>39630</v>
      </c>
      <c r="B405">
        <v>4562.6400000000003</v>
      </c>
      <c r="C405">
        <v>6524497.8899999997</v>
      </c>
      <c r="D405">
        <v>6529060.5300000003</v>
      </c>
      <c r="E405">
        <v>6529030.4095067699</v>
      </c>
      <c r="F405">
        <v>50</v>
      </c>
      <c r="G405">
        <v>224076.335519018</v>
      </c>
      <c r="H405">
        <v>29.1375276002879</v>
      </c>
      <c r="I405">
        <v>1.25E-3</v>
      </c>
      <c r="J405">
        <v>0</v>
      </c>
    </row>
    <row r="406" spans="1:10" x14ac:dyDescent="0.2">
      <c r="A406" s="1">
        <v>39661</v>
      </c>
      <c r="B406">
        <v>8319.1</v>
      </c>
      <c r="C406">
        <v>4397497.7</v>
      </c>
      <c r="D406">
        <v>4405816.8</v>
      </c>
      <c r="E406">
        <v>4405826.0696165403</v>
      </c>
      <c r="F406">
        <v>50</v>
      </c>
      <c r="G406">
        <v>118882.836612429</v>
      </c>
      <c r="H406">
        <v>37.0602986091723</v>
      </c>
      <c r="I406">
        <v>7.3547455199999998</v>
      </c>
      <c r="J406">
        <v>0</v>
      </c>
    </row>
    <row r="407" spans="1:10" x14ac:dyDescent="0.2">
      <c r="A407" s="1">
        <v>39692</v>
      </c>
      <c r="B407">
        <v>1351.85</v>
      </c>
      <c r="C407">
        <v>793803.12</v>
      </c>
      <c r="D407">
        <v>795154.97</v>
      </c>
      <c r="E407">
        <v>795154.84491903195</v>
      </c>
      <c r="F407">
        <v>50</v>
      </c>
      <c r="G407">
        <v>46231.033824145001</v>
      </c>
      <c r="H407">
        <v>17.199909010631501</v>
      </c>
      <c r="I407">
        <v>14.730323691000001</v>
      </c>
      <c r="J407">
        <v>0</v>
      </c>
    </row>
    <row r="408" spans="1:10" x14ac:dyDescent="0.2">
      <c r="A408" s="1">
        <v>39722</v>
      </c>
      <c r="B408">
        <v>1897.7</v>
      </c>
      <c r="C408">
        <v>1700275.31</v>
      </c>
      <c r="D408">
        <v>1702173.01</v>
      </c>
      <c r="E408">
        <v>1702843.7110365999</v>
      </c>
      <c r="F408">
        <v>50</v>
      </c>
      <c r="G408">
        <v>100914.663162978</v>
      </c>
      <c r="H408">
        <v>16.874099319129598</v>
      </c>
      <c r="I408">
        <v>0.33793200000000001</v>
      </c>
      <c r="J408">
        <v>0</v>
      </c>
    </row>
    <row r="409" spans="1:10" x14ac:dyDescent="0.2">
      <c r="A409" s="1">
        <v>39753</v>
      </c>
      <c r="B409">
        <v>1469.94</v>
      </c>
      <c r="C409">
        <v>1771580.7</v>
      </c>
      <c r="D409">
        <v>1773050.64</v>
      </c>
      <c r="E409">
        <v>1773073.2893558999</v>
      </c>
      <c r="F409">
        <v>50</v>
      </c>
      <c r="G409">
        <v>91062.206747122997</v>
      </c>
      <c r="H409">
        <v>19.470959280663902</v>
      </c>
      <c r="I409">
        <v>-4.7697752739999997</v>
      </c>
      <c r="J409">
        <v>0</v>
      </c>
    </row>
    <row r="410" spans="1:10" x14ac:dyDescent="0.2">
      <c r="A410" s="1">
        <v>39783</v>
      </c>
      <c r="B410">
        <v>1528.14</v>
      </c>
      <c r="C410">
        <v>623171.18999999994</v>
      </c>
      <c r="D410">
        <v>624699.32999999996</v>
      </c>
      <c r="E410">
        <v>624699.05719433597</v>
      </c>
      <c r="F410">
        <v>50</v>
      </c>
      <c r="G410">
        <v>56959.131228856</v>
      </c>
      <c r="H410">
        <v>10.967496233121199</v>
      </c>
      <c r="I410">
        <v>0</v>
      </c>
      <c r="J410">
        <v>0</v>
      </c>
    </row>
    <row r="411" spans="1:10" x14ac:dyDescent="0.2">
      <c r="A411" s="1">
        <v>39814</v>
      </c>
      <c r="B411">
        <v>2532.8000000000002</v>
      </c>
      <c r="C411">
        <v>850995.6</v>
      </c>
      <c r="D411">
        <v>853528.4</v>
      </c>
      <c r="E411">
        <v>853528.43274486996</v>
      </c>
      <c r="F411">
        <v>50</v>
      </c>
      <c r="G411">
        <v>77028.279676791004</v>
      </c>
      <c r="H411">
        <v>11.0808981105409</v>
      </c>
      <c r="I411">
        <v>14.085983905999999</v>
      </c>
      <c r="J411">
        <v>0</v>
      </c>
    </row>
    <row r="412" spans="1:10" x14ac:dyDescent="0.2">
      <c r="A412" s="1">
        <v>39845</v>
      </c>
      <c r="B412">
        <v>3755.21</v>
      </c>
      <c r="C412">
        <v>836414.55</v>
      </c>
      <c r="D412">
        <v>840169.76</v>
      </c>
      <c r="E412">
        <v>886811.86529113795</v>
      </c>
      <c r="F412">
        <v>50</v>
      </c>
      <c r="G412">
        <v>45310.607915082001</v>
      </c>
      <c r="H412">
        <v>19.572763631540901</v>
      </c>
      <c r="I412">
        <v>41.953432190000001</v>
      </c>
      <c r="J412">
        <v>0</v>
      </c>
    </row>
    <row r="413" spans="1:10" x14ac:dyDescent="0.2">
      <c r="A413" s="1">
        <v>39873</v>
      </c>
      <c r="B413">
        <v>4992.2700000000004</v>
      </c>
      <c r="C413">
        <v>859224.1</v>
      </c>
      <c r="D413">
        <v>864216.37</v>
      </c>
      <c r="E413">
        <v>893299.19106652495</v>
      </c>
      <c r="F413">
        <v>50</v>
      </c>
      <c r="G413">
        <v>58477.520951291997</v>
      </c>
      <c r="H413">
        <v>15.276121991186001</v>
      </c>
      <c r="I413">
        <v>10.552727552</v>
      </c>
      <c r="J413">
        <v>0</v>
      </c>
    </row>
    <row r="414" spans="1:10" x14ac:dyDescent="0.2">
      <c r="A414" s="1">
        <v>39904</v>
      </c>
      <c r="B414">
        <v>6871.22</v>
      </c>
      <c r="C414">
        <v>842454.62</v>
      </c>
      <c r="D414">
        <v>849325.84</v>
      </c>
      <c r="E414">
        <v>878558.64324298897</v>
      </c>
      <c r="F414">
        <v>50</v>
      </c>
      <c r="G414">
        <v>52432.976963521003</v>
      </c>
      <c r="H414">
        <v>16.756056055178998</v>
      </c>
      <c r="I414">
        <v>11.257897679999999</v>
      </c>
      <c r="J414">
        <v>0</v>
      </c>
    </row>
    <row r="415" spans="1:10" x14ac:dyDescent="0.2">
      <c r="A415" s="1">
        <v>39934</v>
      </c>
      <c r="B415">
        <v>8632.25</v>
      </c>
      <c r="C415">
        <v>1055405.1599999999</v>
      </c>
      <c r="D415">
        <v>1064037.4099999999</v>
      </c>
      <c r="E415">
        <v>1096884.81477271</v>
      </c>
      <c r="F415">
        <v>50</v>
      </c>
      <c r="G415">
        <v>57800.622627236</v>
      </c>
      <c r="H415">
        <v>18.977236126754601</v>
      </c>
      <c r="I415">
        <v>11.249097782</v>
      </c>
      <c r="J415">
        <v>0</v>
      </c>
    </row>
    <row r="416" spans="1:10" x14ac:dyDescent="0.2">
      <c r="A416" s="1">
        <v>39965</v>
      </c>
      <c r="B416">
        <v>8941.27</v>
      </c>
      <c r="C416">
        <v>1158965.94</v>
      </c>
      <c r="D416">
        <v>1167907.21</v>
      </c>
      <c r="E416">
        <v>1202959.42922489</v>
      </c>
      <c r="F416">
        <v>50</v>
      </c>
      <c r="G416">
        <v>46161.438474187999</v>
      </c>
      <c r="H416">
        <v>26.0600924584026</v>
      </c>
      <c r="I416">
        <v>11.925425307999999</v>
      </c>
      <c r="J416">
        <v>0</v>
      </c>
    </row>
    <row r="417" spans="1:10" x14ac:dyDescent="0.2">
      <c r="A417" s="1">
        <v>39995</v>
      </c>
      <c r="B417">
        <v>7071.36</v>
      </c>
      <c r="C417">
        <v>1086692.5</v>
      </c>
      <c r="D417">
        <v>1093763.8600000001</v>
      </c>
      <c r="E417">
        <v>1093764.00819102</v>
      </c>
      <c r="F417">
        <v>50</v>
      </c>
      <c r="G417">
        <v>50039.621105999002</v>
      </c>
      <c r="H417">
        <v>21.858016456717198</v>
      </c>
      <c r="I417">
        <v>2.8534318019999998</v>
      </c>
      <c r="J417">
        <v>0</v>
      </c>
    </row>
    <row r="418" spans="1:10" x14ac:dyDescent="0.2">
      <c r="A418" s="1">
        <v>40026</v>
      </c>
      <c r="B418">
        <v>8764.15</v>
      </c>
      <c r="C418">
        <v>1521413.33</v>
      </c>
      <c r="D418">
        <v>1530177.48</v>
      </c>
      <c r="E418">
        <v>1530177.27933715</v>
      </c>
      <c r="F418">
        <v>50</v>
      </c>
      <c r="G418">
        <v>78184.520630215993</v>
      </c>
      <c r="H418">
        <v>19.572357057087299</v>
      </c>
      <c r="I418">
        <v>78.074774650999998</v>
      </c>
      <c r="J418">
        <v>0</v>
      </c>
    </row>
    <row r="419" spans="1:10" x14ac:dyDescent="0.2">
      <c r="A419" s="1">
        <v>40057</v>
      </c>
      <c r="B419">
        <v>12353.21</v>
      </c>
      <c r="C419">
        <v>1421562.18</v>
      </c>
      <c r="D419">
        <v>1433915.39</v>
      </c>
      <c r="E419">
        <v>1433915.07824994</v>
      </c>
      <c r="F419">
        <v>50</v>
      </c>
      <c r="G419">
        <v>60907.713091705002</v>
      </c>
      <c r="H419">
        <v>23.5435688511166</v>
      </c>
      <c r="I419">
        <v>69.858488671000003</v>
      </c>
      <c r="J419">
        <v>0</v>
      </c>
    </row>
    <row r="420" spans="1:10" x14ac:dyDescent="0.2">
      <c r="A420" s="1">
        <v>40087</v>
      </c>
      <c r="B420">
        <v>11686.87</v>
      </c>
      <c r="C420">
        <v>1732963.54</v>
      </c>
      <c r="D420">
        <v>1744650.41</v>
      </c>
      <c r="E420">
        <v>1744677.471869</v>
      </c>
      <c r="F420">
        <v>50</v>
      </c>
      <c r="G420">
        <v>64783.941437704998</v>
      </c>
      <c r="H420">
        <v>26.9317478508273</v>
      </c>
      <c r="I420">
        <v>67.303714033999995</v>
      </c>
      <c r="J420">
        <v>0</v>
      </c>
    </row>
    <row r="421" spans="1:10" x14ac:dyDescent="0.2">
      <c r="A421" s="1">
        <v>40118</v>
      </c>
      <c r="B421">
        <v>5088.57</v>
      </c>
      <c r="C421">
        <v>1715242.68</v>
      </c>
      <c r="D421">
        <v>1720331.25</v>
      </c>
      <c r="E421">
        <v>1720331.1686477</v>
      </c>
      <c r="F421">
        <v>50</v>
      </c>
      <c r="G421">
        <v>66895.268219325997</v>
      </c>
      <c r="H421">
        <v>25.7536534183524</v>
      </c>
      <c r="I421">
        <v>2466.38440055</v>
      </c>
      <c r="J421">
        <v>0</v>
      </c>
    </row>
    <row r="422" spans="1:10" x14ac:dyDescent="0.2">
      <c r="A422" s="1">
        <v>40148</v>
      </c>
      <c r="B422">
        <v>5061.55</v>
      </c>
      <c r="C422">
        <v>1722936.8</v>
      </c>
      <c r="D422">
        <v>1727998.35</v>
      </c>
      <c r="E422">
        <v>1727998.0681781999</v>
      </c>
      <c r="F422">
        <v>50</v>
      </c>
      <c r="G422">
        <v>64618.807421789999</v>
      </c>
      <c r="H422">
        <v>26.742319295554299</v>
      </c>
      <c r="I422">
        <v>58.712393245000001</v>
      </c>
      <c r="J422">
        <v>0</v>
      </c>
    </row>
    <row r="423" spans="1:10" x14ac:dyDescent="0.2">
      <c r="A423" s="1">
        <v>40179</v>
      </c>
      <c r="B423">
        <v>3593.36</v>
      </c>
      <c r="C423">
        <v>1746778.6</v>
      </c>
      <c r="D423">
        <v>1750371.96</v>
      </c>
      <c r="E423">
        <v>1750399.9133925899</v>
      </c>
      <c r="F423">
        <v>50</v>
      </c>
      <c r="G423">
        <v>54565.35133238</v>
      </c>
      <c r="H423">
        <v>32.078975011441401</v>
      </c>
      <c r="I423">
        <v>0.62848934400000001</v>
      </c>
      <c r="J423">
        <v>0</v>
      </c>
    </row>
    <row r="424" spans="1:10" x14ac:dyDescent="0.2">
      <c r="A424" s="1">
        <v>40210</v>
      </c>
      <c r="B424">
        <v>8600.39</v>
      </c>
      <c r="C424">
        <v>1785623.71</v>
      </c>
      <c r="D424">
        <v>1794224.1</v>
      </c>
      <c r="E424">
        <v>1794077.8762862899</v>
      </c>
      <c r="F424">
        <v>50</v>
      </c>
      <c r="G424">
        <v>342588.26499507</v>
      </c>
      <c r="H424">
        <v>5.2368364201181796</v>
      </c>
      <c r="I424">
        <v>0.82694498299999997</v>
      </c>
      <c r="J424">
        <v>0</v>
      </c>
    </row>
    <row r="425" spans="1:10" x14ac:dyDescent="0.2">
      <c r="A425" s="1">
        <v>40238</v>
      </c>
      <c r="B425">
        <v>2410.2600000000002</v>
      </c>
      <c r="C425">
        <v>1150612.99</v>
      </c>
      <c r="D425">
        <v>1153023.25</v>
      </c>
      <c r="E425">
        <v>1153038.77684896</v>
      </c>
      <c r="F425">
        <v>50</v>
      </c>
      <c r="G425">
        <v>416458.330086648</v>
      </c>
      <c r="H425">
        <v>2.76867742472353</v>
      </c>
      <c r="I425">
        <v>0</v>
      </c>
      <c r="J425">
        <v>0</v>
      </c>
    </row>
    <row r="426" spans="1:10" x14ac:dyDescent="0.2">
      <c r="A426" s="1">
        <v>40269</v>
      </c>
      <c r="B426">
        <v>2575.87</v>
      </c>
      <c r="C426">
        <v>1253615.53</v>
      </c>
      <c r="D426">
        <v>1256191.3999999999</v>
      </c>
      <c r="E426">
        <v>1258184.9546850501</v>
      </c>
      <c r="F426">
        <v>50</v>
      </c>
      <c r="G426">
        <v>435112.18492928398</v>
      </c>
      <c r="H426">
        <v>2.8917967193001801</v>
      </c>
      <c r="I426">
        <v>71.034220980000001</v>
      </c>
      <c r="J426">
        <v>0</v>
      </c>
    </row>
    <row r="427" spans="1:10" x14ac:dyDescent="0.2">
      <c r="A427" s="1">
        <v>40299</v>
      </c>
      <c r="B427">
        <v>3325.66</v>
      </c>
      <c r="C427">
        <v>1835479.44</v>
      </c>
      <c r="D427">
        <v>1838805.1</v>
      </c>
      <c r="E427">
        <v>1835336.27805512</v>
      </c>
      <c r="F427">
        <v>50</v>
      </c>
      <c r="G427">
        <v>472108.91980472999</v>
      </c>
      <c r="H427">
        <v>3.8875937887388998</v>
      </c>
      <c r="I427">
        <v>31.426185975999999</v>
      </c>
      <c r="J427">
        <v>0</v>
      </c>
    </row>
    <row r="428" spans="1:10" x14ac:dyDescent="0.2">
      <c r="A428" s="1">
        <v>40330</v>
      </c>
      <c r="B428">
        <v>3534.57</v>
      </c>
      <c r="C428">
        <v>1418278.58</v>
      </c>
      <c r="D428">
        <v>1421813.15</v>
      </c>
      <c r="E428">
        <v>1418399.0617887001</v>
      </c>
      <c r="F428">
        <v>50</v>
      </c>
      <c r="G428">
        <v>410810.24636924302</v>
      </c>
      <c r="H428">
        <v>3.4527275885472899</v>
      </c>
      <c r="I428">
        <v>16.809508296000001</v>
      </c>
      <c r="J428">
        <v>0</v>
      </c>
    </row>
    <row r="429" spans="1:10" x14ac:dyDescent="0.2">
      <c r="A429" s="1">
        <v>40360</v>
      </c>
      <c r="B429">
        <v>5613.93</v>
      </c>
      <c r="C429">
        <v>1892944.37</v>
      </c>
      <c r="D429">
        <v>1898558.3</v>
      </c>
      <c r="E429">
        <v>1899024.36217033</v>
      </c>
      <c r="F429">
        <v>50</v>
      </c>
      <c r="G429">
        <v>439136.82841497299</v>
      </c>
      <c r="H429">
        <v>4.3244586645102299</v>
      </c>
      <c r="I429">
        <v>4.7003743399999998</v>
      </c>
      <c r="J429">
        <v>0</v>
      </c>
    </row>
    <row r="430" spans="1:10" x14ac:dyDescent="0.2">
      <c r="A430" s="1">
        <v>40391</v>
      </c>
      <c r="B430">
        <v>5491.95</v>
      </c>
      <c r="C430">
        <v>2056289.28</v>
      </c>
      <c r="D430">
        <v>2061781.23</v>
      </c>
      <c r="E430">
        <v>2060388.1757167201</v>
      </c>
      <c r="F430">
        <v>50</v>
      </c>
      <c r="G430">
        <v>429190.31375319802</v>
      </c>
      <c r="H430">
        <v>4.8006400372511999</v>
      </c>
      <c r="I430">
        <v>2.8087286E-2</v>
      </c>
      <c r="J430">
        <v>0</v>
      </c>
    </row>
    <row r="431" spans="1:10" x14ac:dyDescent="0.2">
      <c r="A431" s="1">
        <v>40422</v>
      </c>
      <c r="B431">
        <v>5070.26</v>
      </c>
      <c r="C431">
        <v>2162167.0499999998</v>
      </c>
      <c r="D431">
        <v>2167237.31</v>
      </c>
      <c r="E431">
        <v>2167258.1208566702</v>
      </c>
      <c r="F431">
        <v>50</v>
      </c>
      <c r="G431">
        <v>437198.775979581</v>
      </c>
      <c r="H431">
        <v>4.9918391673160203</v>
      </c>
      <c r="I431">
        <v>15167.852980821001</v>
      </c>
      <c r="J431">
        <v>0</v>
      </c>
    </row>
    <row r="432" spans="1:10" x14ac:dyDescent="0.2">
      <c r="A432" s="1">
        <v>40452</v>
      </c>
      <c r="B432">
        <v>7981.67</v>
      </c>
      <c r="C432">
        <v>2815298.28</v>
      </c>
      <c r="D432">
        <v>2823279.95</v>
      </c>
      <c r="E432">
        <v>2823158.3271658998</v>
      </c>
      <c r="F432">
        <v>50</v>
      </c>
      <c r="G432">
        <v>350941.01824559103</v>
      </c>
      <c r="H432">
        <v>8.0458586824373093</v>
      </c>
      <c r="I432">
        <v>463.51150877700002</v>
      </c>
      <c r="J432">
        <v>0</v>
      </c>
    </row>
    <row r="433" spans="1:10" x14ac:dyDescent="0.2">
      <c r="A433" s="1">
        <v>40483</v>
      </c>
      <c r="B433">
        <v>5881.1</v>
      </c>
      <c r="C433">
        <v>1989082.72</v>
      </c>
      <c r="D433">
        <v>1994963.82</v>
      </c>
      <c r="E433">
        <v>1994912.1041091401</v>
      </c>
      <c r="F433">
        <v>50</v>
      </c>
      <c r="G433">
        <v>443385.45901243697</v>
      </c>
      <c r="H433">
        <v>4.4999989265561897</v>
      </c>
      <c r="I433">
        <v>321.98549744600001</v>
      </c>
      <c r="J433">
        <v>0</v>
      </c>
    </row>
    <row r="434" spans="1:10" x14ac:dyDescent="0.2">
      <c r="A434" s="1">
        <v>40513</v>
      </c>
      <c r="B434">
        <v>7275.92</v>
      </c>
      <c r="C434">
        <v>2375847.14</v>
      </c>
      <c r="D434">
        <v>2383123.06</v>
      </c>
      <c r="E434">
        <v>2383136.9258099901</v>
      </c>
      <c r="F434">
        <v>50</v>
      </c>
      <c r="G434">
        <v>553709.92037151405</v>
      </c>
      <c r="H434">
        <v>4.3040190436041303</v>
      </c>
      <c r="I434">
        <v>41.116101528999998</v>
      </c>
      <c r="J434">
        <v>0</v>
      </c>
    </row>
    <row r="435" spans="1:10" x14ac:dyDescent="0.2">
      <c r="A435" s="1">
        <v>40544</v>
      </c>
      <c r="B435">
        <v>4085.09</v>
      </c>
      <c r="C435">
        <v>2435008.44</v>
      </c>
      <c r="D435">
        <v>2439093.5299999998</v>
      </c>
      <c r="E435">
        <v>2445468.78607105</v>
      </c>
      <c r="F435">
        <v>50</v>
      </c>
      <c r="G435">
        <v>503270.05829795101</v>
      </c>
      <c r="H435">
        <v>4.8593072276963696</v>
      </c>
      <c r="I435">
        <v>75.045699353000003</v>
      </c>
      <c r="J435">
        <v>0</v>
      </c>
    </row>
    <row r="436" spans="1:10" x14ac:dyDescent="0.2">
      <c r="A436" s="1">
        <v>40575</v>
      </c>
      <c r="B436">
        <v>2318.35</v>
      </c>
      <c r="C436">
        <v>2252036.2599999998</v>
      </c>
      <c r="D436">
        <v>2254354.61</v>
      </c>
      <c r="E436">
        <v>2261663.42948065</v>
      </c>
      <c r="F436">
        <v>50</v>
      </c>
      <c r="G436">
        <v>443743.86455988901</v>
      </c>
      <c r="H436">
        <v>5.0976368304559898</v>
      </c>
      <c r="I436">
        <v>381.63778871400001</v>
      </c>
      <c r="J436">
        <v>0</v>
      </c>
    </row>
    <row r="437" spans="1:10" x14ac:dyDescent="0.2">
      <c r="A437" s="1">
        <v>40603</v>
      </c>
      <c r="B437">
        <v>3258.43</v>
      </c>
      <c r="C437">
        <v>2500242.2599999998</v>
      </c>
      <c r="D437">
        <v>2503500.69</v>
      </c>
      <c r="E437">
        <v>2503494.6759124198</v>
      </c>
      <c r="F437">
        <v>50</v>
      </c>
      <c r="G437">
        <v>452090.417472589</v>
      </c>
      <c r="H437">
        <v>5.5386443487625998</v>
      </c>
      <c r="I437">
        <v>473.35995185500002</v>
      </c>
      <c r="J437">
        <v>0</v>
      </c>
    </row>
    <row r="438" spans="1:10" x14ac:dyDescent="0.2">
      <c r="A438" s="1">
        <v>40634</v>
      </c>
      <c r="B438">
        <v>3305.17</v>
      </c>
      <c r="C438">
        <v>2828573.36</v>
      </c>
      <c r="D438">
        <v>2831878.53</v>
      </c>
      <c r="E438">
        <v>2874611.9286709102</v>
      </c>
      <c r="F438">
        <v>50</v>
      </c>
      <c r="G438">
        <v>519268.93891762203</v>
      </c>
      <c r="H438">
        <v>5.53599750025574</v>
      </c>
      <c r="I438">
        <v>59.619137498999997</v>
      </c>
      <c r="J438">
        <v>0</v>
      </c>
    </row>
    <row r="439" spans="1:10" x14ac:dyDescent="0.2">
      <c r="A439" s="1">
        <v>40664</v>
      </c>
      <c r="B439">
        <v>3466.67</v>
      </c>
      <c r="C439">
        <v>2818845.31</v>
      </c>
      <c r="D439">
        <v>2822311.98</v>
      </c>
      <c r="E439">
        <v>2821821.3952123602</v>
      </c>
      <c r="F439">
        <v>50</v>
      </c>
      <c r="G439">
        <v>483579.40406041901</v>
      </c>
      <c r="H439">
        <v>5.8352803521379899</v>
      </c>
      <c r="I439">
        <v>0</v>
      </c>
      <c r="J439">
        <v>0</v>
      </c>
    </row>
    <row r="440" spans="1:10" x14ac:dyDescent="0.2">
      <c r="A440" s="1">
        <v>40695</v>
      </c>
      <c r="B440">
        <v>1608.79</v>
      </c>
      <c r="C440">
        <v>3023159.29</v>
      </c>
      <c r="D440">
        <v>3024768.08</v>
      </c>
      <c r="E440">
        <v>3025035.8949356601</v>
      </c>
      <c r="F440">
        <v>50</v>
      </c>
      <c r="G440">
        <v>468198.88349111198</v>
      </c>
      <c r="H440">
        <v>6.4610062125299503</v>
      </c>
      <c r="I440">
        <v>0</v>
      </c>
      <c r="J440">
        <v>0</v>
      </c>
    </row>
    <row r="441" spans="1:10" x14ac:dyDescent="0.2">
      <c r="A441" s="1">
        <v>40725</v>
      </c>
      <c r="B441">
        <v>2542.79</v>
      </c>
      <c r="C441">
        <v>3086853.42</v>
      </c>
      <c r="D441">
        <v>3089396.21</v>
      </c>
      <c r="E441">
        <v>3089358.25675915</v>
      </c>
      <c r="F441">
        <v>50</v>
      </c>
      <c r="G441">
        <v>508309.41338019498</v>
      </c>
      <c r="H441">
        <v>6.0780912688443802</v>
      </c>
      <c r="I441">
        <v>192.75057841899999</v>
      </c>
      <c r="J441">
        <v>0</v>
      </c>
    </row>
    <row r="442" spans="1:10" x14ac:dyDescent="0.2">
      <c r="A442" s="1">
        <v>40756</v>
      </c>
      <c r="B442">
        <v>2326.73</v>
      </c>
      <c r="C442">
        <v>3201278.99</v>
      </c>
      <c r="D442">
        <v>3203605.72</v>
      </c>
      <c r="E442">
        <v>3203596.5271204701</v>
      </c>
      <c r="F442">
        <v>50</v>
      </c>
      <c r="G442">
        <v>484960.00108343799</v>
      </c>
      <c r="H442">
        <v>6.6058999577621504</v>
      </c>
      <c r="I442">
        <v>0.723552945</v>
      </c>
      <c r="J442">
        <v>0</v>
      </c>
    </row>
    <row r="443" spans="1:10" x14ac:dyDescent="0.2">
      <c r="A443" s="1">
        <v>40787</v>
      </c>
      <c r="B443">
        <v>9236.35</v>
      </c>
      <c r="C443">
        <v>2613782.06</v>
      </c>
      <c r="D443">
        <v>2623018.41</v>
      </c>
      <c r="E443">
        <v>2620134.3576270398</v>
      </c>
      <c r="F443">
        <v>50</v>
      </c>
      <c r="G443">
        <v>377283.77064324002</v>
      </c>
      <c r="H443">
        <v>6.9449356737063299</v>
      </c>
      <c r="I443">
        <v>77.160223631999997</v>
      </c>
      <c r="J443">
        <v>0</v>
      </c>
    </row>
    <row r="444" spans="1:10" x14ac:dyDescent="0.2">
      <c r="A444" s="1">
        <v>40817</v>
      </c>
      <c r="B444">
        <v>19697.400000000001</v>
      </c>
      <c r="C444">
        <v>2617027.64</v>
      </c>
      <c r="D444">
        <v>2636725.04</v>
      </c>
      <c r="E444">
        <v>2636852.4478642601</v>
      </c>
      <c r="F444">
        <v>50</v>
      </c>
      <c r="G444">
        <v>457619.84300516697</v>
      </c>
      <c r="H444">
        <v>5.7621031199896997</v>
      </c>
      <c r="I444">
        <v>0.277285008</v>
      </c>
      <c r="J444">
        <v>0</v>
      </c>
    </row>
    <row r="445" spans="1:10" x14ac:dyDescent="0.2">
      <c r="A445" s="1">
        <v>40848</v>
      </c>
      <c r="B445">
        <v>14838.05</v>
      </c>
      <c r="C445">
        <v>2585124.4700000002</v>
      </c>
      <c r="D445">
        <v>2599962.52</v>
      </c>
      <c r="E445">
        <v>2599920.3229169901</v>
      </c>
      <c r="F445">
        <v>50</v>
      </c>
      <c r="G445">
        <v>443475.94984706602</v>
      </c>
      <c r="H445">
        <v>5.8625959847734199</v>
      </c>
      <c r="I445">
        <v>0</v>
      </c>
      <c r="J445">
        <v>0</v>
      </c>
    </row>
    <row r="446" spans="1:10" x14ac:dyDescent="0.2">
      <c r="A446" s="1">
        <v>40878</v>
      </c>
      <c r="B446">
        <v>13540.91</v>
      </c>
      <c r="C446">
        <v>2438046.75</v>
      </c>
      <c r="D446">
        <v>2451587.66</v>
      </c>
      <c r="E446">
        <v>2451748.7782641798</v>
      </c>
      <c r="F446">
        <v>50</v>
      </c>
      <c r="G446">
        <v>364456.93324167799</v>
      </c>
      <c r="H446">
        <v>6.7271381599564801</v>
      </c>
      <c r="I446">
        <v>3.3650066189999999</v>
      </c>
      <c r="J446">
        <v>0</v>
      </c>
    </row>
    <row r="447" spans="1:10" x14ac:dyDescent="0.2">
      <c r="A447" s="1">
        <v>40909</v>
      </c>
      <c r="B447">
        <v>8984.52</v>
      </c>
      <c r="C447">
        <v>2482459.7000000002</v>
      </c>
      <c r="D447">
        <v>2491444.2200000002</v>
      </c>
      <c r="E447">
        <v>2491443.8030353701</v>
      </c>
      <c r="F447">
        <v>50</v>
      </c>
      <c r="G447">
        <v>336284.02036967</v>
      </c>
      <c r="H447">
        <v>7.4087487127594596</v>
      </c>
      <c r="I447">
        <v>0</v>
      </c>
      <c r="J447">
        <v>0</v>
      </c>
    </row>
    <row r="448" spans="1:10" x14ac:dyDescent="0.2">
      <c r="A448" s="1">
        <v>40940</v>
      </c>
      <c r="B448">
        <v>7997.23</v>
      </c>
      <c r="C448">
        <v>2151847.3199999998</v>
      </c>
      <c r="D448">
        <v>2159844.5499999998</v>
      </c>
      <c r="E448">
        <v>2159868.0518391202</v>
      </c>
      <c r="F448">
        <v>50</v>
      </c>
      <c r="G448">
        <v>397909.86254663701</v>
      </c>
      <c r="H448">
        <v>5.4280391311024401</v>
      </c>
      <c r="I448">
        <v>2.2527156210000001</v>
      </c>
      <c r="J448">
        <v>0</v>
      </c>
    </row>
    <row r="449" spans="1:10" x14ac:dyDescent="0.2">
      <c r="A449" s="1">
        <v>40969</v>
      </c>
      <c r="B449">
        <v>5634.78</v>
      </c>
      <c r="C449">
        <v>2294409.81</v>
      </c>
      <c r="D449">
        <v>2300044.59</v>
      </c>
      <c r="E449">
        <v>2300045.2128243698</v>
      </c>
      <c r="F449">
        <v>50</v>
      </c>
      <c r="G449">
        <v>472902.95041148202</v>
      </c>
      <c r="H449">
        <v>4.8636727912631104</v>
      </c>
      <c r="I449">
        <v>0</v>
      </c>
      <c r="J449">
        <v>0</v>
      </c>
    </row>
    <row r="450" spans="1:10" x14ac:dyDescent="0.2">
      <c r="A450" s="1">
        <v>41000</v>
      </c>
      <c r="B450">
        <v>15525.77</v>
      </c>
      <c r="C450">
        <v>2322482.71</v>
      </c>
      <c r="D450">
        <v>2338008.48</v>
      </c>
      <c r="E450">
        <v>2338015.1952084401</v>
      </c>
      <c r="F450">
        <v>50</v>
      </c>
      <c r="G450">
        <v>379718.49482364702</v>
      </c>
      <c r="H450">
        <v>6.1572328635040403</v>
      </c>
      <c r="I450">
        <v>0</v>
      </c>
      <c r="J450">
        <v>0</v>
      </c>
    </row>
    <row r="451" spans="1:10" x14ac:dyDescent="0.2">
      <c r="A451" s="1">
        <v>41030</v>
      </c>
      <c r="B451">
        <v>12190.83</v>
      </c>
      <c r="C451">
        <v>1963801.24</v>
      </c>
      <c r="D451">
        <v>1975992.07</v>
      </c>
      <c r="E451">
        <v>1976000.9091565099</v>
      </c>
      <c r="F451">
        <v>50</v>
      </c>
      <c r="G451">
        <v>452378.57055833301</v>
      </c>
      <c r="H451">
        <v>4.3680250077224096</v>
      </c>
      <c r="I451">
        <v>0</v>
      </c>
      <c r="J451">
        <v>0</v>
      </c>
    </row>
    <row r="452" spans="1:10" x14ac:dyDescent="0.2">
      <c r="A452" s="1">
        <v>41061</v>
      </c>
      <c r="B452">
        <v>11194.2</v>
      </c>
      <c r="C452">
        <v>1726497.09</v>
      </c>
      <c r="D452">
        <v>1737691.29</v>
      </c>
      <c r="E452">
        <v>1737691.19654882</v>
      </c>
      <c r="F452">
        <v>50</v>
      </c>
      <c r="G452">
        <v>416463.64520057</v>
      </c>
      <c r="H452">
        <v>4.1724919247439898</v>
      </c>
      <c r="I452">
        <v>0</v>
      </c>
      <c r="J452">
        <v>0</v>
      </c>
    </row>
    <row r="453" spans="1:10" x14ac:dyDescent="0.2">
      <c r="A453" s="1">
        <v>41091</v>
      </c>
      <c r="B453">
        <v>5257.42</v>
      </c>
      <c r="C453">
        <v>1702141.92</v>
      </c>
      <c r="D453">
        <v>1707399.34</v>
      </c>
      <c r="E453">
        <v>1707399.35802246</v>
      </c>
      <c r="F453">
        <v>50</v>
      </c>
      <c r="G453">
        <v>422924.26742790302</v>
      </c>
      <c r="H453">
        <v>4.03712789622206</v>
      </c>
      <c r="I453">
        <v>0</v>
      </c>
      <c r="J453">
        <v>0</v>
      </c>
    </row>
    <row r="454" spans="1:10" x14ac:dyDescent="0.2">
      <c r="A454" s="1">
        <v>41122</v>
      </c>
      <c r="B454">
        <v>8427.2900000000009</v>
      </c>
      <c r="C454">
        <v>1727425.06</v>
      </c>
      <c r="D454">
        <v>1735852.35</v>
      </c>
      <c r="E454">
        <v>1735852.3946331399</v>
      </c>
      <c r="F454">
        <v>50</v>
      </c>
      <c r="G454">
        <v>373709.75156937802</v>
      </c>
      <c r="H454">
        <v>4.64492132555681</v>
      </c>
      <c r="I454">
        <v>0</v>
      </c>
      <c r="J454">
        <v>0</v>
      </c>
    </row>
    <row r="455" spans="1:10" x14ac:dyDescent="0.2">
      <c r="A455" s="1">
        <v>41153</v>
      </c>
      <c r="B455">
        <v>1029.4000000000001</v>
      </c>
      <c r="C455">
        <v>1617646.56</v>
      </c>
      <c r="D455">
        <v>1618675.96</v>
      </c>
      <c r="E455">
        <v>1618671.7916864101</v>
      </c>
      <c r="F455">
        <v>50</v>
      </c>
      <c r="G455">
        <v>349850.28468463803</v>
      </c>
      <c r="H455">
        <v>4.6267556796345399</v>
      </c>
      <c r="I455">
        <v>0</v>
      </c>
      <c r="J455">
        <v>0</v>
      </c>
    </row>
    <row r="456" spans="1:10" x14ac:dyDescent="0.2">
      <c r="A456" s="1">
        <v>41183</v>
      </c>
      <c r="B456">
        <v>3244.82</v>
      </c>
      <c r="C456">
        <v>1925555.34</v>
      </c>
      <c r="D456">
        <v>1928800.16</v>
      </c>
      <c r="E456">
        <v>1928800.1553579699</v>
      </c>
      <c r="F456">
        <v>50</v>
      </c>
      <c r="G456">
        <v>598549.97663883795</v>
      </c>
      <c r="H456">
        <v>3.2224546498007798</v>
      </c>
      <c r="I456">
        <v>0</v>
      </c>
      <c r="J456">
        <v>0</v>
      </c>
    </row>
    <row r="457" spans="1:10" x14ac:dyDescent="0.2">
      <c r="A457" s="1">
        <v>41214</v>
      </c>
      <c r="B457">
        <v>-6971.4</v>
      </c>
      <c r="C457">
        <v>2292032.86</v>
      </c>
      <c r="D457">
        <v>2285061.46</v>
      </c>
      <c r="E457">
        <v>2285053.9184749201</v>
      </c>
      <c r="F457">
        <v>50</v>
      </c>
      <c r="G457">
        <v>720548.78950419801</v>
      </c>
      <c r="H457">
        <v>3.1712688325342202</v>
      </c>
      <c r="I457">
        <v>0</v>
      </c>
      <c r="J457">
        <v>0</v>
      </c>
    </row>
    <row r="458" spans="1:10" x14ac:dyDescent="0.2">
      <c r="A458" s="1">
        <v>41244</v>
      </c>
      <c r="B458">
        <v>1965.45</v>
      </c>
      <c r="C458">
        <v>2526184.0699999998</v>
      </c>
      <c r="D458">
        <v>2528149.52</v>
      </c>
      <c r="E458">
        <v>2528145.5840129</v>
      </c>
      <c r="F458">
        <v>50</v>
      </c>
      <c r="G458">
        <v>876587.41554597602</v>
      </c>
      <c r="H458">
        <v>2.8840769775804498</v>
      </c>
      <c r="I458">
        <v>0</v>
      </c>
      <c r="J458">
        <v>0</v>
      </c>
    </row>
    <row r="459" spans="1:10" x14ac:dyDescent="0.2">
      <c r="A459" s="1">
        <v>41275</v>
      </c>
      <c r="B459">
        <v>1982.89</v>
      </c>
      <c r="C459">
        <v>2362220.1800000002</v>
      </c>
      <c r="D459">
        <v>2364203.0699999998</v>
      </c>
      <c r="E459">
        <v>2364202.8585084202</v>
      </c>
      <c r="F459">
        <v>50</v>
      </c>
      <c r="G459">
        <v>750698.16553839296</v>
      </c>
      <c r="H459">
        <v>3.1493387982543402</v>
      </c>
      <c r="I459">
        <v>0</v>
      </c>
      <c r="J459">
        <v>0</v>
      </c>
    </row>
    <row r="460" spans="1:10" x14ac:dyDescent="0.2">
      <c r="A460" s="1">
        <v>41306</v>
      </c>
      <c r="B460">
        <v>2413.59</v>
      </c>
      <c r="C460">
        <v>2306334.2000000002</v>
      </c>
      <c r="D460">
        <v>2308747.79</v>
      </c>
      <c r="E460">
        <v>2308747.55876916</v>
      </c>
      <c r="F460">
        <v>50</v>
      </c>
      <c r="G460">
        <v>679447.46674847801</v>
      </c>
      <c r="H460">
        <v>3.3979780214911401</v>
      </c>
      <c r="I460">
        <v>0</v>
      </c>
      <c r="J460">
        <v>0</v>
      </c>
    </row>
    <row r="461" spans="1:10" x14ac:dyDescent="0.2">
      <c r="A461" s="1">
        <v>41334</v>
      </c>
      <c r="B461">
        <v>10784.33</v>
      </c>
      <c r="C461">
        <v>2229595.7799999998</v>
      </c>
      <c r="D461">
        <v>2240380.11</v>
      </c>
      <c r="E461">
        <v>2240380.0154713802</v>
      </c>
      <c r="F461">
        <v>50</v>
      </c>
      <c r="G461">
        <v>761345.77498341003</v>
      </c>
      <c r="H461">
        <v>2.9426577109726599</v>
      </c>
      <c r="I461">
        <v>0</v>
      </c>
      <c r="J461">
        <v>0</v>
      </c>
    </row>
    <row r="462" spans="1:10" x14ac:dyDescent="0.2">
      <c r="A462" s="1">
        <v>41365</v>
      </c>
      <c r="B462">
        <v>23443.89</v>
      </c>
      <c r="C462">
        <v>2153597.5</v>
      </c>
      <c r="D462">
        <v>2177041.39</v>
      </c>
      <c r="E462">
        <v>2177041.15666469</v>
      </c>
      <c r="F462">
        <v>50</v>
      </c>
      <c r="G462">
        <v>876759.07635574497</v>
      </c>
      <c r="H462">
        <v>2.4831234481889499</v>
      </c>
      <c r="I462">
        <v>59.864246743999999</v>
      </c>
      <c r="J462">
        <v>0</v>
      </c>
    </row>
    <row r="463" spans="1:10" x14ac:dyDescent="0.2">
      <c r="A463" s="1">
        <v>41395</v>
      </c>
      <c r="B463">
        <v>18551.78</v>
      </c>
      <c r="C463">
        <v>2356426.86</v>
      </c>
      <c r="D463">
        <v>2374978.64</v>
      </c>
      <c r="E463">
        <v>2374331.0962390299</v>
      </c>
      <c r="F463">
        <v>50</v>
      </c>
      <c r="G463">
        <v>877678.30855749105</v>
      </c>
      <c r="H463">
        <v>2.7052407164321601</v>
      </c>
      <c r="I463">
        <v>0</v>
      </c>
      <c r="J463">
        <v>0</v>
      </c>
    </row>
    <row r="464" spans="1:10" x14ac:dyDescent="0.2">
      <c r="A464" s="1">
        <v>41426</v>
      </c>
      <c r="B464">
        <v>16668.04</v>
      </c>
      <c r="C464">
        <v>2039058.24</v>
      </c>
      <c r="D464">
        <v>2055726.28</v>
      </c>
      <c r="E464">
        <v>2055725.68017452</v>
      </c>
      <c r="F464">
        <v>50</v>
      </c>
      <c r="G464">
        <v>965455.27667644597</v>
      </c>
      <c r="H464">
        <v>2.1292811068901099</v>
      </c>
      <c r="I464">
        <v>0</v>
      </c>
      <c r="J464">
        <v>0</v>
      </c>
    </row>
    <row r="465" spans="1:10" x14ac:dyDescent="0.2">
      <c r="A465" s="1">
        <v>41456</v>
      </c>
      <c r="B465">
        <v>22832.47</v>
      </c>
      <c r="C465">
        <v>2139169.7400000002</v>
      </c>
      <c r="D465">
        <v>2162002.21</v>
      </c>
      <c r="E465">
        <v>2161979.7864918699</v>
      </c>
      <c r="F465">
        <v>50</v>
      </c>
      <c r="G465">
        <v>1039543.65879009</v>
      </c>
      <c r="H465">
        <v>2.07973928580176</v>
      </c>
      <c r="I465">
        <v>0</v>
      </c>
      <c r="J465">
        <v>0</v>
      </c>
    </row>
    <row r="466" spans="1:10" x14ac:dyDescent="0.2">
      <c r="A466" s="1">
        <v>41487</v>
      </c>
      <c r="B466">
        <v>22177.77</v>
      </c>
      <c r="C466">
        <v>2223126.87</v>
      </c>
      <c r="D466">
        <v>2245304.64</v>
      </c>
      <c r="E466">
        <v>2231282.4125027601</v>
      </c>
      <c r="F466">
        <v>50</v>
      </c>
      <c r="G466">
        <v>916690.33540104097</v>
      </c>
      <c r="H466">
        <v>2.4378314383282702</v>
      </c>
      <c r="I466">
        <v>3454.1063495819999</v>
      </c>
      <c r="J466">
        <v>0</v>
      </c>
    </row>
    <row r="467" spans="1:10" x14ac:dyDescent="0.2">
      <c r="A467" s="1">
        <v>41518</v>
      </c>
      <c r="B467">
        <v>17842.45</v>
      </c>
      <c r="C467">
        <v>2499827.4500000002</v>
      </c>
      <c r="D467">
        <v>2517669.9</v>
      </c>
      <c r="E467">
        <v>2517689.7159665599</v>
      </c>
      <c r="F467">
        <v>50</v>
      </c>
      <c r="G467">
        <v>813598.27359406895</v>
      </c>
      <c r="H467">
        <v>3.09471926102316</v>
      </c>
      <c r="I467">
        <v>168.53206019999999</v>
      </c>
      <c r="J467">
        <v>0</v>
      </c>
    </row>
    <row r="468" spans="1:10" x14ac:dyDescent="0.2">
      <c r="A468" s="1">
        <v>41548</v>
      </c>
      <c r="B468">
        <v>15288.97</v>
      </c>
      <c r="C468">
        <v>2517616.96</v>
      </c>
      <c r="D468">
        <v>2532905.9300000002</v>
      </c>
      <c r="E468">
        <v>2532911.4300000402</v>
      </c>
      <c r="F468">
        <v>50</v>
      </c>
      <c r="G468">
        <v>905637.28557655704</v>
      </c>
      <c r="H468">
        <v>2.7968276818323701</v>
      </c>
      <c r="I468">
        <v>0</v>
      </c>
      <c r="J468">
        <v>0</v>
      </c>
    </row>
    <row r="469" spans="1:10" x14ac:dyDescent="0.2">
      <c r="A469" s="1">
        <v>41579</v>
      </c>
      <c r="B469">
        <v>17383.560000000001</v>
      </c>
      <c r="C469">
        <v>2517302.31</v>
      </c>
      <c r="D469">
        <v>2534685.87</v>
      </c>
      <c r="E469">
        <v>2534685.7605691799</v>
      </c>
      <c r="F469">
        <v>50</v>
      </c>
      <c r="G469">
        <v>886771.28861313895</v>
      </c>
      <c r="H469">
        <v>2.85833088319005</v>
      </c>
      <c r="I469">
        <v>0</v>
      </c>
      <c r="J469">
        <v>0</v>
      </c>
    </row>
    <row r="470" spans="1:10" x14ac:dyDescent="0.2">
      <c r="A470" s="1">
        <v>41609</v>
      </c>
      <c r="B470">
        <v>16329.44</v>
      </c>
      <c r="C470">
        <v>2358852.85</v>
      </c>
      <c r="D470">
        <v>2375182.29</v>
      </c>
      <c r="E470">
        <v>2375181.94116663</v>
      </c>
      <c r="F470">
        <v>50</v>
      </c>
      <c r="G470">
        <v>777060.64353633195</v>
      </c>
      <c r="H470">
        <v>3.05662365083553</v>
      </c>
      <c r="I470">
        <v>0</v>
      </c>
      <c r="J470">
        <v>0</v>
      </c>
    </row>
    <row r="471" spans="1:10" x14ac:dyDescent="0.2">
      <c r="A471" s="1">
        <v>41640</v>
      </c>
      <c r="B471">
        <v>14074.74</v>
      </c>
      <c r="C471">
        <v>2335416.46</v>
      </c>
      <c r="D471">
        <v>2349491.2000000002</v>
      </c>
      <c r="E471">
        <v>2349491.02842705</v>
      </c>
      <c r="F471">
        <v>50</v>
      </c>
      <c r="G471">
        <v>746200.83732861897</v>
      </c>
      <c r="H471">
        <v>3.14860411687311</v>
      </c>
      <c r="I471">
        <v>0</v>
      </c>
      <c r="J471">
        <v>0</v>
      </c>
    </row>
    <row r="472" spans="1:10" x14ac:dyDescent="0.2">
      <c r="A472" s="1">
        <v>41671</v>
      </c>
      <c r="B472">
        <v>9519.2099999999991</v>
      </c>
      <c r="C472">
        <v>2631351.71</v>
      </c>
      <c r="D472">
        <v>2640870.92</v>
      </c>
      <c r="E472">
        <v>2641041.9221446998</v>
      </c>
      <c r="F472">
        <v>50</v>
      </c>
      <c r="G472">
        <v>746353.391527083</v>
      </c>
      <c r="H472">
        <v>3.5385943872258299</v>
      </c>
      <c r="I472">
        <v>0</v>
      </c>
      <c r="J472">
        <v>0</v>
      </c>
    </row>
    <row r="473" spans="1:10" x14ac:dyDescent="0.2">
      <c r="A473" s="1">
        <v>41699</v>
      </c>
      <c r="B473">
        <v>9998.16</v>
      </c>
      <c r="C473">
        <v>2217810.2200000002</v>
      </c>
      <c r="D473">
        <v>2227808.38</v>
      </c>
      <c r="E473">
        <v>2227808.3678965098</v>
      </c>
      <c r="F473">
        <v>50</v>
      </c>
      <c r="G473">
        <v>797862.30435786303</v>
      </c>
      <c r="H473">
        <v>2.7922216098296602</v>
      </c>
      <c r="I473">
        <v>0</v>
      </c>
      <c r="J473">
        <v>0</v>
      </c>
    </row>
    <row r="474" spans="1:10" x14ac:dyDescent="0.2">
      <c r="A474" s="1">
        <v>41730</v>
      </c>
      <c r="B474">
        <v>11026.4</v>
      </c>
      <c r="C474">
        <v>2237661.88</v>
      </c>
      <c r="D474">
        <v>2248688.2799999998</v>
      </c>
      <c r="E474">
        <v>2249263.3861807301</v>
      </c>
      <c r="F474">
        <v>50</v>
      </c>
      <c r="G474">
        <v>806103.43921189604</v>
      </c>
      <c r="H474">
        <v>2.7902919033168598</v>
      </c>
      <c r="I474">
        <v>0.5134881</v>
      </c>
      <c r="J474">
        <v>0</v>
      </c>
    </row>
    <row r="475" spans="1:10" x14ac:dyDescent="0.2">
      <c r="A475" s="1">
        <v>41760</v>
      </c>
      <c r="B475">
        <v>14658.78</v>
      </c>
      <c r="C475">
        <v>2158283.17</v>
      </c>
      <c r="D475">
        <v>2172941.9500000002</v>
      </c>
      <c r="E475">
        <v>2172941.8199999998</v>
      </c>
      <c r="F475">
        <v>50</v>
      </c>
      <c r="G475">
        <v>776833.20410643995</v>
      </c>
      <c r="H475">
        <v>2.7971793797092501</v>
      </c>
      <c r="I475">
        <v>0</v>
      </c>
      <c r="J475">
        <v>0</v>
      </c>
    </row>
    <row r="476" spans="1:10" x14ac:dyDescent="0.2">
      <c r="A476" s="1">
        <v>41791</v>
      </c>
      <c r="B476">
        <v>13719.01</v>
      </c>
      <c r="C476">
        <v>2016070.98</v>
      </c>
      <c r="D476">
        <v>2029789.99</v>
      </c>
      <c r="E476">
        <v>2030085.3709251899</v>
      </c>
      <c r="F476">
        <v>50</v>
      </c>
      <c r="G476">
        <v>720554.31097940204</v>
      </c>
      <c r="H476">
        <v>2.8173939701586499</v>
      </c>
      <c r="I476">
        <v>0</v>
      </c>
      <c r="J476">
        <v>0</v>
      </c>
    </row>
    <row r="477" spans="1:10" x14ac:dyDescent="0.2">
      <c r="A477" s="1">
        <v>41821</v>
      </c>
      <c r="B477">
        <v>15184.89</v>
      </c>
      <c r="C477">
        <v>1736333.2</v>
      </c>
      <c r="D477">
        <v>1751518.09</v>
      </c>
      <c r="E477">
        <v>1751518.0103486001</v>
      </c>
      <c r="F477">
        <v>50</v>
      </c>
      <c r="G477">
        <v>671970.37755731796</v>
      </c>
      <c r="H477">
        <v>2.60654050959144</v>
      </c>
      <c r="I477">
        <v>0</v>
      </c>
      <c r="J477">
        <v>0</v>
      </c>
    </row>
    <row r="478" spans="1:10" x14ac:dyDescent="0.2">
      <c r="A478" s="1">
        <v>41852</v>
      </c>
      <c r="B478">
        <v>16364.31</v>
      </c>
      <c r="C478">
        <v>1824920.09</v>
      </c>
      <c r="D478">
        <v>1841284.4</v>
      </c>
      <c r="E478">
        <v>1841284.36072475</v>
      </c>
      <c r="F478">
        <v>50</v>
      </c>
      <c r="G478">
        <v>722753.53538146999</v>
      </c>
      <c r="H478">
        <v>2.5475964773426201</v>
      </c>
      <c r="I478">
        <v>0</v>
      </c>
      <c r="J478">
        <v>0</v>
      </c>
    </row>
    <row r="479" spans="1:10" x14ac:dyDescent="0.2">
      <c r="A479" s="1">
        <v>41883</v>
      </c>
      <c r="B479">
        <v>16514.77</v>
      </c>
      <c r="C479">
        <v>1958011.96</v>
      </c>
      <c r="D479">
        <v>1974526.73</v>
      </c>
      <c r="E479">
        <v>1974526.4350755401</v>
      </c>
      <c r="F479">
        <v>50</v>
      </c>
      <c r="G479">
        <v>729033.01273159694</v>
      </c>
      <c r="H479">
        <v>2.7084184126000399</v>
      </c>
      <c r="I479">
        <v>0</v>
      </c>
      <c r="J479">
        <v>0</v>
      </c>
    </row>
    <row r="480" spans="1:10" x14ac:dyDescent="0.2">
      <c r="A480" s="1">
        <v>41913</v>
      </c>
      <c r="B480">
        <v>12368.31</v>
      </c>
      <c r="C480">
        <v>1820283.56</v>
      </c>
      <c r="D480">
        <v>1832651.87</v>
      </c>
      <c r="E480">
        <v>1832652.38303031</v>
      </c>
      <c r="F480">
        <v>50</v>
      </c>
      <c r="G480">
        <v>747670.52279164805</v>
      </c>
      <c r="H480">
        <v>2.4511497072100199</v>
      </c>
      <c r="I480">
        <v>0</v>
      </c>
      <c r="J480">
        <v>0</v>
      </c>
    </row>
    <row r="481" spans="1:10" x14ac:dyDescent="0.2">
      <c r="A481" s="1">
        <v>41944</v>
      </c>
      <c r="B481">
        <v>14035.65</v>
      </c>
      <c r="C481">
        <v>1510463.46</v>
      </c>
      <c r="D481">
        <v>1524499.11</v>
      </c>
      <c r="E481">
        <v>1524493.8865364101</v>
      </c>
      <c r="F481">
        <v>50</v>
      </c>
      <c r="G481">
        <v>795871.57654023694</v>
      </c>
      <c r="H481">
        <v>1.91550236429299</v>
      </c>
      <c r="I481">
        <v>0</v>
      </c>
      <c r="J481">
        <v>0</v>
      </c>
    </row>
    <row r="482" spans="1:10" x14ac:dyDescent="0.2">
      <c r="A482" s="1">
        <v>41974</v>
      </c>
      <c r="B482">
        <v>10134.530000000001</v>
      </c>
      <c r="C482">
        <v>1140540.52</v>
      </c>
      <c r="D482">
        <v>1150675.05</v>
      </c>
      <c r="E482">
        <v>1150673.9816453301</v>
      </c>
      <c r="F482">
        <v>50</v>
      </c>
      <c r="G482">
        <v>990597.98804776801</v>
      </c>
      <c r="H482">
        <v>1.1615953146775799</v>
      </c>
      <c r="I482">
        <v>0</v>
      </c>
      <c r="J482">
        <v>0</v>
      </c>
    </row>
    <row r="483" spans="1:10" x14ac:dyDescent="0.2">
      <c r="A483" s="1">
        <v>42005</v>
      </c>
      <c r="B483">
        <v>3317.65</v>
      </c>
      <c r="C483">
        <v>770285.6</v>
      </c>
      <c r="D483">
        <v>773603.25</v>
      </c>
      <c r="E483">
        <v>773640.22985303495</v>
      </c>
      <c r="F483">
        <v>50</v>
      </c>
      <c r="G483">
        <v>899415.56086555601</v>
      </c>
      <c r="H483">
        <v>0.86016072938355403</v>
      </c>
      <c r="I483">
        <v>1.7150000000000001</v>
      </c>
      <c r="J483">
        <v>0</v>
      </c>
    </row>
    <row r="484" spans="1:10" x14ac:dyDescent="0.2">
      <c r="A484" s="1">
        <v>42036</v>
      </c>
      <c r="B484">
        <v>2620.46</v>
      </c>
      <c r="C484">
        <v>754283.38</v>
      </c>
      <c r="D484">
        <v>756903.84</v>
      </c>
      <c r="E484">
        <v>756903.60616113397</v>
      </c>
      <c r="F484">
        <v>50</v>
      </c>
      <c r="G484">
        <v>763503.01654535998</v>
      </c>
      <c r="H484">
        <v>0.99135640561829497</v>
      </c>
      <c r="I484">
        <v>0</v>
      </c>
      <c r="J484">
        <v>0</v>
      </c>
    </row>
    <row r="485" spans="1:10" x14ac:dyDescent="0.2">
      <c r="A485" s="1">
        <v>42064</v>
      </c>
      <c r="B485">
        <v>1710.67</v>
      </c>
      <c r="C485">
        <v>742298.51</v>
      </c>
      <c r="D485">
        <v>744009.18</v>
      </c>
      <c r="E485">
        <v>744008.62133164098</v>
      </c>
      <c r="F485">
        <v>50</v>
      </c>
      <c r="G485">
        <v>652752.00314431405</v>
      </c>
      <c r="H485">
        <v>1.1398028925958701</v>
      </c>
      <c r="I485">
        <v>0</v>
      </c>
      <c r="J485">
        <v>0</v>
      </c>
    </row>
    <row r="486" spans="1:10" x14ac:dyDescent="0.2">
      <c r="A486" s="1">
        <v>42095</v>
      </c>
      <c r="B486">
        <v>1550.4</v>
      </c>
      <c r="C486">
        <v>779703.16</v>
      </c>
      <c r="D486">
        <v>781253.56</v>
      </c>
      <c r="E486">
        <v>781253.15125624696</v>
      </c>
      <c r="F486">
        <v>50</v>
      </c>
      <c r="G486">
        <v>601478.58506462001</v>
      </c>
      <c r="H486">
        <v>1.29888772544131</v>
      </c>
      <c r="I486">
        <v>0</v>
      </c>
      <c r="J486">
        <v>0</v>
      </c>
    </row>
    <row r="487" spans="1:10" x14ac:dyDescent="0.2">
      <c r="A487" s="1">
        <v>42125</v>
      </c>
      <c r="B487">
        <v>1561.47</v>
      </c>
      <c r="C487">
        <v>798122.23</v>
      </c>
      <c r="D487">
        <v>799683.7</v>
      </c>
      <c r="E487">
        <v>799683.32828826294</v>
      </c>
      <c r="F487">
        <v>50</v>
      </c>
      <c r="G487">
        <v>729530.63854057901</v>
      </c>
      <c r="H487">
        <v>1.09616140301937</v>
      </c>
      <c r="I487">
        <v>0</v>
      </c>
      <c r="J487">
        <v>0</v>
      </c>
    </row>
    <row r="488" spans="1:10" x14ac:dyDescent="0.2">
      <c r="A488" s="1">
        <v>42156</v>
      </c>
      <c r="B488">
        <v>1970.67</v>
      </c>
      <c r="C488">
        <v>690987.02</v>
      </c>
      <c r="D488">
        <v>692957.69</v>
      </c>
      <c r="E488">
        <v>692958.23866925796</v>
      </c>
      <c r="F488">
        <v>50</v>
      </c>
      <c r="G488">
        <v>723921.20822597702</v>
      </c>
      <c r="H488">
        <v>0.95722881274248595</v>
      </c>
      <c r="I488">
        <v>0</v>
      </c>
      <c r="J488">
        <v>0</v>
      </c>
    </row>
    <row r="489" spans="1:10" x14ac:dyDescent="0.2">
      <c r="A489" s="1">
        <v>42186</v>
      </c>
      <c r="B489">
        <v>2881.09</v>
      </c>
      <c r="C489">
        <v>654645.46</v>
      </c>
      <c r="D489">
        <v>657526.55000000005</v>
      </c>
      <c r="E489">
        <v>657526.46342165105</v>
      </c>
      <c r="F489">
        <v>50</v>
      </c>
      <c r="G489">
        <v>676863.18002427102</v>
      </c>
      <c r="H489">
        <v>0.97143186810379201</v>
      </c>
      <c r="I489">
        <v>0</v>
      </c>
      <c r="J489">
        <v>0</v>
      </c>
    </row>
    <row r="490" spans="1:10" x14ac:dyDescent="0.2">
      <c r="A490" s="1">
        <v>42217</v>
      </c>
      <c r="B490">
        <v>895.07</v>
      </c>
      <c r="C490">
        <v>503332.37</v>
      </c>
      <c r="D490">
        <v>504227.44</v>
      </c>
      <c r="E490">
        <v>504227.14607184997</v>
      </c>
      <c r="F490">
        <v>50</v>
      </c>
      <c r="G490">
        <v>645508.17449560401</v>
      </c>
      <c r="H490">
        <v>0.78113208475763996</v>
      </c>
      <c r="I490">
        <v>0</v>
      </c>
      <c r="J490">
        <v>0</v>
      </c>
    </row>
    <row r="491" spans="1:10" x14ac:dyDescent="0.2">
      <c r="A491" s="1">
        <v>42248</v>
      </c>
      <c r="B491">
        <v>2617.14</v>
      </c>
      <c r="C491">
        <v>566255.87</v>
      </c>
      <c r="D491">
        <v>568873.01</v>
      </c>
      <c r="E491">
        <v>568872.60315908003</v>
      </c>
      <c r="F491">
        <v>50</v>
      </c>
      <c r="G491">
        <v>604971.26188973</v>
      </c>
      <c r="H491">
        <v>0.94032996109949096</v>
      </c>
      <c r="I491">
        <v>0</v>
      </c>
      <c r="J491">
        <v>0</v>
      </c>
    </row>
    <row r="492" spans="1:10" x14ac:dyDescent="0.2">
      <c r="A492" s="1">
        <v>42278</v>
      </c>
      <c r="B492">
        <v>1811.96</v>
      </c>
      <c r="C492">
        <v>589843.98</v>
      </c>
      <c r="D492">
        <v>591655.93999999994</v>
      </c>
      <c r="E492">
        <v>591655.55620920099</v>
      </c>
      <c r="F492">
        <v>50</v>
      </c>
      <c r="G492">
        <v>617669.17198338197</v>
      </c>
      <c r="H492">
        <v>0.95788422515786298</v>
      </c>
      <c r="I492">
        <v>0</v>
      </c>
      <c r="J492">
        <v>0</v>
      </c>
    </row>
    <row r="493" spans="1:10" x14ac:dyDescent="0.2">
      <c r="A493" s="1">
        <v>42309</v>
      </c>
      <c r="B493">
        <v>1254.46</v>
      </c>
      <c r="C493">
        <v>598360.13</v>
      </c>
      <c r="D493">
        <v>599614.59</v>
      </c>
      <c r="E493">
        <v>599614.14578923804</v>
      </c>
      <c r="F493">
        <v>50</v>
      </c>
      <c r="G493">
        <v>608862.63156667701</v>
      </c>
      <c r="H493">
        <v>0.98481022598867396</v>
      </c>
      <c r="I493">
        <v>0</v>
      </c>
      <c r="J493">
        <v>0</v>
      </c>
    </row>
    <row r="494" spans="1:10" x14ac:dyDescent="0.2">
      <c r="A494" s="1">
        <v>42339</v>
      </c>
      <c r="B494">
        <v>732.39</v>
      </c>
      <c r="C494">
        <v>540610.35</v>
      </c>
      <c r="D494">
        <v>541342.74</v>
      </c>
      <c r="E494">
        <v>541342.28509318095</v>
      </c>
      <c r="F494">
        <v>50</v>
      </c>
      <c r="G494">
        <v>604807.32569663995</v>
      </c>
      <c r="H494">
        <v>0.89506568801831599</v>
      </c>
      <c r="I494">
        <v>0</v>
      </c>
      <c r="J494">
        <v>0</v>
      </c>
    </row>
    <row r="495" spans="1:10" x14ac:dyDescent="0.2">
      <c r="A495" s="1">
        <v>42370</v>
      </c>
      <c r="B495">
        <v>577.32000000000005</v>
      </c>
      <c r="C495">
        <v>423573.42</v>
      </c>
      <c r="D495">
        <v>424150.74</v>
      </c>
      <c r="E495">
        <v>424150.705248621</v>
      </c>
      <c r="F495">
        <v>50</v>
      </c>
      <c r="G495">
        <v>590591.927134383</v>
      </c>
      <c r="H495">
        <v>0.71817897563660704</v>
      </c>
      <c r="I495">
        <v>0</v>
      </c>
      <c r="J495">
        <v>0</v>
      </c>
    </row>
    <row r="496" spans="1:10" x14ac:dyDescent="0.2">
      <c r="A496" s="1">
        <v>42401</v>
      </c>
      <c r="B496">
        <v>485.93</v>
      </c>
      <c r="C496">
        <v>411055.84</v>
      </c>
      <c r="D496">
        <v>411541.77</v>
      </c>
      <c r="E496">
        <v>411541.66015993297</v>
      </c>
      <c r="F496">
        <v>50</v>
      </c>
      <c r="G496">
        <v>528060.06003552896</v>
      </c>
      <c r="H496">
        <v>0.77934631172871405</v>
      </c>
      <c r="I496">
        <v>0</v>
      </c>
      <c r="J496">
        <v>0</v>
      </c>
    </row>
    <row r="497" spans="1:10" x14ac:dyDescent="0.2">
      <c r="A497" s="1">
        <v>42430</v>
      </c>
      <c r="B497">
        <v>967.57</v>
      </c>
      <c r="C497">
        <v>585080.93000000005</v>
      </c>
      <c r="D497">
        <v>586048.5</v>
      </c>
      <c r="E497">
        <v>586048.46347298496</v>
      </c>
      <c r="F497">
        <v>50</v>
      </c>
      <c r="G497">
        <v>571992.28807908203</v>
      </c>
      <c r="H497">
        <v>1.0245740645229799</v>
      </c>
      <c r="I497">
        <v>0</v>
      </c>
      <c r="J497">
        <v>0</v>
      </c>
    </row>
    <row r="498" spans="1:10" x14ac:dyDescent="0.2">
      <c r="A498" s="1">
        <v>42461</v>
      </c>
      <c r="B498">
        <v>950.38</v>
      </c>
      <c r="C498">
        <v>533087.30000000005</v>
      </c>
      <c r="D498">
        <v>534037.68000000005</v>
      </c>
      <c r="E498">
        <v>534037.65803433</v>
      </c>
      <c r="F498">
        <v>50</v>
      </c>
      <c r="G498">
        <v>557268.72463723796</v>
      </c>
      <c r="H498">
        <v>0.95831263163381197</v>
      </c>
      <c r="I498">
        <v>0</v>
      </c>
      <c r="J498">
        <v>0</v>
      </c>
    </row>
    <row r="499" spans="1:10" x14ac:dyDescent="0.2">
      <c r="A499" s="1">
        <v>42491</v>
      </c>
      <c r="B499">
        <v>1672.5</v>
      </c>
      <c r="C499">
        <v>582456.31999999995</v>
      </c>
      <c r="D499">
        <v>584128.81999999995</v>
      </c>
      <c r="E499">
        <v>584110.54926288803</v>
      </c>
      <c r="F499">
        <v>50</v>
      </c>
      <c r="G499">
        <v>536779.47551966598</v>
      </c>
      <c r="H499">
        <v>1.0881760125001001</v>
      </c>
      <c r="I499">
        <v>0</v>
      </c>
      <c r="J499">
        <v>0</v>
      </c>
    </row>
    <row r="500" spans="1:10" x14ac:dyDescent="0.2">
      <c r="A500" s="1">
        <v>42522</v>
      </c>
      <c r="B500">
        <v>1261.56</v>
      </c>
      <c r="C500">
        <v>628643.17000000004</v>
      </c>
      <c r="D500">
        <v>629904.73</v>
      </c>
      <c r="E500">
        <v>629890.40195828897</v>
      </c>
      <c r="F500">
        <v>50</v>
      </c>
      <c r="G500">
        <v>530633.77393355803</v>
      </c>
      <c r="H500">
        <v>1.1870529787219199</v>
      </c>
      <c r="I500">
        <v>0</v>
      </c>
      <c r="J500">
        <v>0</v>
      </c>
    </row>
    <row r="501" spans="1:10" x14ac:dyDescent="0.2">
      <c r="A501" s="1">
        <v>42552</v>
      </c>
      <c r="B501">
        <v>1219.99</v>
      </c>
      <c r="C501">
        <v>581610.56999999995</v>
      </c>
      <c r="D501">
        <v>582830.56000000006</v>
      </c>
      <c r="E501">
        <v>582830.69340706</v>
      </c>
      <c r="F501">
        <v>50</v>
      </c>
      <c r="G501">
        <v>591186.78893003403</v>
      </c>
      <c r="H501">
        <v>0.98586555775696905</v>
      </c>
      <c r="I501">
        <v>0</v>
      </c>
      <c r="J501">
        <v>0</v>
      </c>
    </row>
    <row r="502" spans="1:10" x14ac:dyDescent="0.2">
      <c r="A502" s="1">
        <v>42583</v>
      </c>
      <c r="B502">
        <v>735.74</v>
      </c>
      <c r="C502">
        <v>532015.18999999994</v>
      </c>
      <c r="D502">
        <v>532750.93000000005</v>
      </c>
      <c r="E502">
        <v>532751.85566144902</v>
      </c>
      <c r="F502">
        <v>50</v>
      </c>
      <c r="G502">
        <v>548139.51291830395</v>
      </c>
      <c r="H502">
        <v>0.97192748033264198</v>
      </c>
      <c r="I502">
        <v>0</v>
      </c>
      <c r="J502">
        <v>0</v>
      </c>
    </row>
    <row r="503" spans="1:10" x14ac:dyDescent="0.2">
      <c r="A503" s="1">
        <v>42614</v>
      </c>
      <c r="B503">
        <v>733.9</v>
      </c>
      <c r="C503">
        <v>536267.5</v>
      </c>
      <c r="D503">
        <v>537001.4</v>
      </c>
      <c r="E503">
        <v>536997.16316535801</v>
      </c>
      <c r="F503">
        <v>50</v>
      </c>
      <c r="G503">
        <v>515079.52491117798</v>
      </c>
      <c r="H503">
        <v>1.04255195012451</v>
      </c>
      <c r="I503">
        <v>0</v>
      </c>
      <c r="J503">
        <v>0</v>
      </c>
    </row>
    <row r="504" spans="1:10" x14ac:dyDescent="0.2">
      <c r="A504" s="1">
        <v>42644</v>
      </c>
      <c r="B504">
        <v>799.43</v>
      </c>
      <c r="C504">
        <v>639401.49</v>
      </c>
      <c r="D504">
        <v>640200.92000000004</v>
      </c>
      <c r="E504">
        <v>640200.93461613904</v>
      </c>
      <c r="F504">
        <v>50</v>
      </c>
      <c r="G504">
        <v>524612.75713787903</v>
      </c>
      <c r="H504">
        <v>1.2203304740602801</v>
      </c>
      <c r="I504">
        <v>0</v>
      </c>
      <c r="J504">
        <v>0</v>
      </c>
    </row>
    <row r="505" spans="1:10" x14ac:dyDescent="0.2">
      <c r="A505" s="1"/>
    </row>
    <row r="506" spans="1:10" x14ac:dyDescent="0.2">
      <c r="A506" s="1"/>
      <c r="D506" s="27">
        <f>SUM(D351:D505)</f>
        <v>250364397.83000001</v>
      </c>
      <c r="G506" s="60">
        <f>SUM(G351:G505)</f>
        <v>57519375.247275889</v>
      </c>
    </row>
    <row r="507" spans="1:10" x14ac:dyDescent="0.2">
      <c r="D507" s="27">
        <f>+Z352+Z353+Z354+Z355+Z356+Z357+Z358+Z359+Z360+Z361+Z362+Z363+Z364</f>
        <v>250364397.83000004</v>
      </c>
      <c r="G507" s="60">
        <f>+Z369+Z370+Z371+Z372+Z373+Z374+Z375+Z376+Z377+Z378+Z379+Z380+Z381</f>
        <v>57519375.247275852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8" tint="0.59999389629810485"/>
    <pageSetUpPr fitToPage="1"/>
  </sheetPr>
  <dimension ref="A1:B50"/>
  <sheetViews>
    <sheetView topLeftCell="A4" zoomScaleNormal="100" workbookViewId="0">
      <selection activeCell="B43" sqref="B43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3936321.6036821324</v>
      </c>
    </row>
    <row r="36" spans="1:2" x14ac:dyDescent="0.2">
      <c r="A36" s="77" t="s">
        <v>120</v>
      </c>
      <c r="B36" s="51">
        <f>SUM('Disposition Month'!G144:G155)</f>
        <v>3896090.2684060335</v>
      </c>
    </row>
    <row r="37" spans="1:2" x14ac:dyDescent="0.2">
      <c r="A37" s="77" t="s">
        <v>121</v>
      </c>
      <c r="B37" s="83">
        <f>SUM('Disposition Month'!G156:G167)</f>
        <v>3680860.770214031</v>
      </c>
    </row>
    <row r="38" spans="1:2" x14ac:dyDescent="0.2">
      <c r="A38" s="77" t="s">
        <v>123</v>
      </c>
      <c r="B38" s="83">
        <f>SUM('Disposition Month'!G168:G179)</f>
        <v>3185238.7202299065</v>
      </c>
    </row>
    <row r="39" spans="1:2" x14ac:dyDescent="0.2">
      <c r="A39" s="77" t="s">
        <v>124</v>
      </c>
      <c r="B39" s="83">
        <f>(SUM('Disposition Month'!G180:G183)/4)*12</f>
        <v>2908341.9571600771</v>
      </c>
    </row>
    <row r="40" spans="1:2" x14ac:dyDescent="0.2">
      <c r="A40" s="77"/>
    </row>
    <row r="41" spans="1:2" x14ac:dyDescent="0.2">
      <c r="A41" s="44"/>
      <c r="B41" s="51">
        <f>SUM(B5:B40)</f>
        <v>203342800.84718174</v>
      </c>
    </row>
    <row r="43" spans="1:2" x14ac:dyDescent="0.2">
      <c r="A43" s="46" t="s">
        <v>54</v>
      </c>
      <c r="B43" s="47">
        <f>B39/B41</f>
        <v>1.4302655147087229E-2</v>
      </c>
    </row>
    <row r="44" spans="1:2" x14ac:dyDescent="0.2">
      <c r="A44" s="46"/>
      <c r="B44" s="67"/>
    </row>
    <row r="45" spans="1:2" x14ac:dyDescent="0.2">
      <c r="A45" s="72"/>
    </row>
    <row r="46" spans="1:2" x14ac:dyDescent="0.2">
      <c r="A46" s="44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</sheetData>
  <phoneticPr fontId="4" type="noConversion"/>
  <pageMargins left="0.75" right="0.75" top="1" bottom="1" header="0.5" footer="0.5"/>
  <pageSetup scale="78" orientation="landscape" r:id="rId1"/>
  <headerFooter alignWithMargins="0">
    <oddFooter>&amp;LSource:  SONRIS Revenue Statements&amp;C4&amp;R&amp;"Arial,Italic"As of January 2017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8" tint="0.39997558519241921"/>
    <pageSetUpPr fitToPage="1"/>
  </sheetPr>
  <dimension ref="A1:B50"/>
  <sheetViews>
    <sheetView workbookViewId="0">
      <selection activeCell="B41" sqref="B41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Month'!G221:G232)</f>
        <v>42851388.681229211</v>
      </c>
    </row>
    <row r="30" spans="1:2" x14ac:dyDescent="0.2">
      <c r="A30" s="44" t="s">
        <v>110</v>
      </c>
      <c r="B30" s="51">
        <f>SUM('Disposition Month'!G233:G244)</f>
        <v>44928253.862737805</v>
      </c>
    </row>
    <row r="31" spans="1:2" x14ac:dyDescent="0.2">
      <c r="A31" s="44" t="s">
        <v>111</v>
      </c>
      <c r="B31" s="51">
        <f>SUM('Disposition Month'!G245:G256)</f>
        <v>42165658.055484265</v>
      </c>
    </row>
    <row r="32" spans="1:2" x14ac:dyDescent="0.2">
      <c r="A32" s="44" t="s">
        <v>112</v>
      </c>
      <c r="B32" s="51">
        <f>SUM('Disposition Month'!G257:G268)</f>
        <v>38444906.867455468</v>
      </c>
    </row>
    <row r="33" spans="1:2" x14ac:dyDescent="0.2">
      <c r="A33" s="77" t="s">
        <v>113</v>
      </c>
      <c r="B33" s="51">
        <f>SUM('Disposition Month'!G269:G280)</f>
        <v>40420636.856565244</v>
      </c>
    </row>
    <row r="34" spans="1:2" x14ac:dyDescent="0.2">
      <c r="A34" s="77" t="s">
        <v>116</v>
      </c>
      <c r="B34" s="51">
        <f>SUM('Disposition Month'!G281:G292)</f>
        <v>42700740.711666331</v>
      </c>
    </row>
    <row r="35" spans="1:2" x14ac:dyDescent="0.2">
      <c r="A35" s="77" t="s">
        <v>117</v>
      </c>
      <c r="B35" s="51">
        <f>SUM('Disposition Month'!G293:G304)</f>
        <v>45263917.970097676</v>
      </c>
    </row>
    <row r="36" spans="1:2" x14ac:dyDescent="0.2">
      <c r="A36" s="77" t="s">
        <v>119</v>
      </c>
      <c r="B36" s="51">
        <f>SUM('Disposition Month'!G305:G316)</f>
        <v>40984577.283065505</v>
      </c>
    </row>
    <row r="37" spans="1:2" x14ac:dyDescent="0.2">
      <c r="A37" s="77" t="s">
        <v>121</v>
      </c>
      <c r="B37" s="51">
        <f>SUM('Disposition Month'!G317:G328)</f>
        <v>38048534.333051436</v>
      </c>
    </row>
    <row r="38" spans="1:2" x14ac:dyDescent="0.2">
      <c r="A38" s="77" t="s">
        <v>125</v>
      </c>
      <c r="B38" s="51">
        <f>SUM('Disposition Month'!G329:G340)</f>
        <v>31275305.28388992</v>
      </c>
    </row>
    <row r="39" spans="1:2" x14ac:dyDescent="0.2">
      <c r="A39" s="77" t="s">
        <v>124</v>
      </c>
      <c r="B39" s="51">
        <f>(SUM('Disposition Month'!G341:G344)/4)*12</f>
        <v>26523965.06801736</v>
      </c>
    </row>
    <row r="40" spans="1:2" x14ac:dyDescent="0.2">
      <c r="A40" s="77"/>
    </row>
    <row r="41" spans="1:2" x14ac:dyDescent="0.2">
      <c r="A41" s="44"/>
      <c r="B41" s="51">
        <f>SUM(B5:B39)</f>
        <v>1945554258.4938066</v>
      </c>
    </row>
    <row r="43" spans="1:2" x14ac:dyDescent="0.2">
      <c r="A43" s="46" t="s">
        <v>54</v>
      </c>
      <c r="B43" s="47">
        <f>B39/B41</f>
        <v>1.3633115063340083E-2</v>
      </c>
    </row>
    <row r="44" spans="1:2" x14ac:dyDescent="0.2">
      <c r="A44" s="46"/>
      <c r="B44" s="67"/>
    </row>
    <row r="45" spans="1:2" x14ac:dyDescent="0.2">
      <c r="A45" s="44"/>
    </row>
    <row r="46" spans="1:2" x14ac:dyDescent="0.2">
      <c r="A46" s="44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</sheetData>
  <phoneticPr fontId="4" type="noConversion"/>
  <pageMargins left="0.75" right="0.75" top="1" bottom="1" header="0.5" footer="0.5"/>
  <pageSetup scale="86" orientation="landscape" r:id="rId1"/>
  <headerFooter alignWithMargins="0">
    <oddFooter>&amp;C6&amp;R&amp;"Arial,Italic"As of January 2017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8" tint="0.39997558519241921"/>
  </sheetPr>
  <dimension ref="A1:E33"/>
  <sheetViews>
    <sheetView workbookViewId="0">
      <selection activeCell="D29" sqref="D29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42278</v>
      </c>
      <c r="B5" s="6">
        <v>10976792.98</v>
      </c>
      <c r="C5" s="6">
        <v>6118160.7199999997</v>
      </c>
      <c r="D5" s="6">
        <v>591655.93999999994</v>
      </c>
      <c r="E5" s="22">
        <f t="shared" ref="E5:E13" si="0">SUM(B5:D5)</f>
        <v>17686609.640000001</v>
      </c>
    </row>
    <row r="6" spans="1:5" x14ac:dyDescent="0.2">
      <c r="A6" s="1">
        <v>42309</v>
      </c>
      <c r="B6" s="6">
        <v>9242726.4100000001</v>
      </c>
      <c r="C6" s="6">
        <v>4746151.8499999996</v>
      </c>
      <c r="D6" s="6">
        <v>599614.59</v>
      </c>
      <c r="E6" s="22">
        <f t="shared" si="0"/>
        <v>14588492.85</v>
      </c>
    </row>
    <row r="7" spans="1:5" x14ac:dyDescent="0.2">
      <c r="A7" s="1">
        <v>42339</v>
      </c>
      <c r="B7" s="6">
        <v>8055850.3399999999</v>
      </c>
      <c r="C7" s="6">
        <v>4508418.3600000003</v>
      </c>
      <c r="D7" s="6">
        <v>541342.74</v>
      </c>
      <c r="E7" s="22">
        <f t="shared" si="0"/>
        <v>13105611.439999999</v>
      </c>
    </row>
    <row r="8" spans="1:5" x14ac:dyDescent="0.2">
      <c r="A8" s="1">
        <v>42370</v>
      </c>
      <c r="B8" s="6">
        <v>6086577.4100000001</v>
      </c>
      <c r="C8" s="6">
        <v>5284552.55</v>
      </c>
      <c r="D8" s="6">
        <v>424150.74</v>
      </c>
      <c r="E8" s="22">
        <f t="shared" si="0"/>
        <v>11795280.700000001</v>
      </c>
    </row>
    <row r="9" spans="1:5" x14ac:dyDescent="0.2">
      <c r="A9" s="1">
        <v>42401</v>
      </c>
      <c r="B9" s="6">
        <v>5851522.4100000001</v>
      </c>
      <c r="C9" s="6">
        <v>4179218.42</v>
      </c>
      <c r="D9" s="6">
        <v>411541.77</v>
      </c>
      <c r="E9" s="22">
        <f t="shared" si="0"/>
        <v>10442282.6</v>
      </c>
    </row>
    <row r="10" spans="1:5" x14ac:dyDescent="0.2">
      <c r="A10" s="1">
        <v>42430</v>
      </c>
      <c r="B10" s="6">
        <v>7926332.9400000004</v>
      </c>
      <c r="C10" s="6">
        <v>3615393.21</v>
      </c>
      <c r="D10" s="6">
        <v>586048.5</v>
      </c>
      <c r="E10" s="22">
        <f t="shared" si="0"/>
        <v>12127774.65</v>
      </c>
    </row>
    <row r="11" spans="1:5" x14ac:dyDescent="0.2">
      <c r="A11" s="1">
        <v>42461</v>
      </c>
      <c r="B11" s="6">
        <v>8862439.5399999991</v>
      </c>
      <c r="C11" s="6">
        <v>3948703.52</v>
      </c>
      <c r="D11" s="6">
        <v>534037.68000000005</v>
      </c>
      <c r="E11" s="22">
        <f t="shared" si="0"/>
        <v>13345180.739999998</v>
      </c>
    </row>
    <row r="12" spans="1:5" x14ac:dyDescent="0.2">
      <c r="A12" s="1">
        <v>42491</v>
      </c>
      <c r="B12" s="6">
        <v>10179757.029999999</v>
      </c>
      <c r="C12" s="6">
        <v>4156418.56</v>
      </c>
      <c r="D12" s="6">
        <v>584128.81999999995</v>
      </c>
      <c r="E12" s="22">
        <f t="shared" si="0"/>
        <v>14920304.41</v>
      </c>
    </row>
    <row r="13" spans="1:5" x14ac:dyDescent="0.2">
      <c r="A13" s="1">
        <v>42522</v>
      </c>
      <c r="B13" s="6">
        <v>10490782.619999999</v>
      </c>
      <c r="C13" s="6">
        <v>5113868.93</v>
      </c>
      <c r="D13" s="6">
        <v>629904.73</v>
      </c>
      <c r="E13" s="22">
        <f t="shared" si="0"/>
        <v>16234556.279999999</v>
      </c>
    </row>
    <row r="14" spans="1:5" x14ac:dyDescent="0.2">
      <c r="A14" s="1">
        <v>42552</v>
      </c>
      <c r="B14" s="6">
        <v>9631063.5399999991</v>
      </c>
      <c r="C14" s="6">
        <v>6244689.8300000001</v>
      </c>
      <c r="D14" s="6">
        <v>582830.56000000006</v>
      </c>
      <c r="E14" s="22">
        <f>SUM(B14:D14)</f>
        <v>16458583.93</v>
      </c>
    </row>
    <row r="15" spans="1:5" x14ac:dyDescent="0.2">
      <c r="A15" s="1">
        <v>42583</v>
      </c>
      <c r="B15" s="6">
        <v>9367290.0500000007</v>
      </c>
      <c r="C15" s="6">
        <v>5624746.7800000003</v>
      </c>
      <c r="D15" s="6">
        <v>532750.93000000005</v>
      </c>
      <c r="E15" s="22">
        <f>SUM(B15:D15)</f>
        <v>15524787.760000002</v>
      </c>
    </row>
    <row r="16" spans="1:5" x14ac:dyDescent="0.2">
      <c r="A16" s="1">
        <v>42614</v>
      </c>
      <c r="B16" s="6">
        <v>8854536.75</v>
      </c>
      <c r="C16" s="6">
        <v>6005921.2800000003</v>
      </c>
      <c r="D16" s="6">
        <v>537001.4</v>
      </c>
      <c r="E16" s="22">
        <f>SUM(B16:D16)</f>
        <v>15397459.430000002</v>
      </c>
    </row>
    <row r="17" spans="1:5" x14ac:dyDescent="0.2">
      <c r="A17" s="1">
        <v>42644</v>
      </c>
      <c r="B17" s="6">
        <v>9523067.5099999998</v>
      </c>
      <c r="C17" s="6">
        <v>5821203.6900000004</v>
      </c>
      <c r="D17" s="6">
        <v>640200.92000000004</v>
      </c>
      <c r="E17" s="22">
        <f>SUM(B17:D17)</f>
        <v>15984472.119999999</v>
      </c>
    </row>
    <row r="18" spans="1:5" x14ac:dyDescent="0.2">
      <c r="A18" s="3" t="s">
        <v>7</v>
      </c>
      <c r="B18" s="30">
        <f>SUM(B5:B17)</f>
        <v>115048739.53</v>
      </c>
      <c r="C18" s="30">
        <f>SUM(C5:C17)</f>
        <v>65367447.699999996</v>
      </c>
      <c r="D18" s="30">
        <f>SUM(D5:D17)</f>
        <v>7195209.3200000003</v>
      </c>
      <c r="E18" s="30">
        <f>SUM(E5:E17)</f>
        <v>187611396.55000001</v>
      </c>
    </row>
    <row r="20" spans="1:5" x14ac:dyDescent="0.2">
      <c r="A20" t="s">
        <v>54</v>
      </c>
      <c r="B20" s="76">
        <f>B18/$E$18</f>
        <v>0.61322894901716984</v>
      </c>
      <c r="C20" s="76">
        <f>C18/$E$18</f>
        <v>0.3484193865727076</v>
      </c>
      <c r="D20" s="76">
        <f>D18/$E$18</f>
        <v>3.8351664410122423E-2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January 2017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8" tint="0.39997558519241921"/>
    <pageSetUpPr fitToPage="1"/>
  </sheetPr>
  <dimension ref="A1:E88"/>
  <sheetViews>
    <sheetView topLeftCell="A46" workbookViewId="0">
      <selection activeCell="E69" sqref="E69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32" t="s">
        <v>55</v>
      </c>
    </row>
    <row r="4" spans="1:5" x14ac:dyDescent="0.2">
      <c r="A4" s="13" t="s">
        <v>53</v>
      </c>
      <c r="B4" s="5" t="s">
        <v>101</v>
      </c>
      <c r="D4" s="13" t="s">
        <v>53</v>
      </c>
      <c r="E4" s="5" t="s">
        <v>101</v>
      </c>
    </row>
    <row r="5" spans="1:5" x14ac:dyDescent="0.2">
      <c r="A5" s="1">
        <v>37987</v>
      </c>
      <c r="B5" s="33">
        <v>439528.96090617601</v>
      </c>
      <c r="D5" s="1">
        <v>40544</v>
      </c>
      <c r="E5" s="33">
        <v>289933.801264279</v>
      </c>
    </row>
    <row r="6" spans="1:5" x14ac:dyDescent="0.2">
      <c r="A6" s="1">
        <v>38018</v>
      </c>
      <c r="B6" s="33">
        <v>352554.18074302399</v>
      </c>
      <c r="D6" s="1">
        <v>40575</v>
      </c>
      <c r="E6" s="33">
        <v>300448.11865709198</v>
      </c>
    </row>
    <row r="7" spans="1:5" x14ac:dyDescent="0.2">
      <c r="A7" s="1">
        <v>38047</v>
      </c>
      <c r="B7" s="33">
        <v>388250.30564981903</v>
      </c>
      <c r="D7" s="1">
        <v>40603</v>
      </c>
      <c r="E7" s="33">
        <v>350333.92757733399</v>
      </c>
    </row>
    <row r="8" spans="1:5" x14ac:dyDescent="0.2">
      <c r="A8" s="1">
        <v>38078</v>
      </c>
      <c r="B8" s="33">
        <v>371664.94968947303</v>
      </c>
      <c r="D8" s="1">
        <v>40634</v>
      </c>
      <c r="E8" s="33">
        <v>324508.42118392698</v>
      </c>
    </row>
    <row r="9" spans="1:5" x14ac:dyDescent="0.2">
      <c r="A9" s="1">
        <v>38108</v>
      </c>
      <c r="B9" s="33">
        <v>376944.419134308</v>
      </c>
      <c r="D9" s="1">
        <v>40664</v>
      </c>
      <c r="E9" s="33">
        <v>325166.87311009999</v>
      </c>
    </row>
    <row r="10" spans="1:5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</row>
    <row r="11" spans="1:5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</row>
    <row r="12" spans="1:5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</row>
    <row r="13" spans="1:5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</row>
    <row r="14" spans="1:5" x14ac:dyDescent="0.2">
      <c r="A14" s="1">
        <v>38261</v>
      </c>
      <c r="B14" s="33">
        <v>294836.08750282298</v>
      </c>
      <c r="D14" s="1">
        <v>40817</v>
      </c>
      <c r="E14" s="33">
        <v>346547.70302868</v>
      </c>
    </row>
    <row r="15" spans="1:5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</row>
    <row r="16" spans="1:5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</row>
    <row r="17" spans="1:5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</row>
    <row r="18" spans="1:5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</row>
    <row r="19" spans="1:5" x14ac:dyDescent="0.2">
      <c r="A19" s="1">
        <v>38412</v>
      </c>
      <c r="B19" s="33">
        <v>326574.195420017</v>
      </c>
      <c r="D19" s="1">
        <v>40969</v>
      </c>
      <c r="E19" s="33">
        <v>331411.33775149297</v>
      </c>
    </row>
    <row r="20" spans="1:5" x14ac:dyDescent="0.2">
      <c r="A20" s="1">
        <v>38443</v>
      </c>
      <c r="B20" s="33">
        <v>404282.72753221501</v>
      </c>
      <c r="D20" s="1">
        <v>41000</v>
      </c>
      <c r="E20" s="33">
        <v>328742.294713918</v>
      </c>
    </row>
    <row r="21" spans="1:5" x14ac:dyDescent="0.2">
      <c r="A21" s="1">
        <v>38473</v>
      </c>
      <c r="B21" s="33">
        <v>376916.31102423603</v>
      </c>
      <c r="D21" s="1">
        <v>41030</v>
      </c>
      <c r="E21" s="33">
        <v>338444.932251397</v>
      </c>
    </row>
    <row r="22" spans="1:5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</row>
    <row r="23" spans="1:5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</row>
    <row r="24" spans="1:5" x14ac:dyDescent="0.2">
      <c r="A24" s="1">
        <v>38565</v>
      </c>
      <c r="B24" s="33">
        <v>315616.43991115497</v>
      </c>
      <c r="D24" s="1">
        <v>41122</v>
      </c>
      <c r="E24" s="33">
        <v>291191.010585115</v>
      </c>
    </row>
    <row r="25" spans="1:5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</row>
    <row r="26" spans="1:5" x14ac:dyDescent="0.2">
      <c r="A26" s="1">
        <v>38626</v>
      </c>
      <c r="B26" s="33">
        <v>114538.450766073</v>
      </c>
      <c r="D26" s="1">
        <v>41183</v>
      </c>
      <c r="E26" s="33">
        <v>344344.08230810001</v>
      </c>
    </row>
    <row r="27" spans="1:5" x14ac:dyDescent="0.2">
      <c r="A27" s="1">
        <v>38657</v>
      </c>
      <c r="B27" s="33">
        <v>180921.896908191</v>
      </c>
      <c r="D27" s="1">
        <v>41214</v>
      </c>
      <c r="E27" s="33">
        <v>335227.400356183</v>
      </c>
    </row>
    <row r="28" spans="1:5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</row>
    <row r="29" spans="1:5" x14ac:dyDescent="0.2">
      <c r="A29" s="1">
        <v>38718</v>
      </c>
      <c r="B29" s="33">
        <v>230553.141174936</v>
      </c>
      <c r="D29" s="1">
        <v>41275</v>
      </c>
      <c r="E29" s="33">
        <v>345328.14586763299</v>
      </c>
    </row>
    <row r="30" spans="1:5" x14ac:dyDescent="0.2">
      <c r="A30" s="1">
        <v>38749</v>
      </c>
      <c r="B30" s="33">
        <v>221290.45905745699</v>
      </c>
      <c r="D30" s="1">
        <v>41306</v>
      </c>
      <c r="E30" s="33">
        <v>311802.30691025202</v>
      </c>
    </row>
    <row r="31" spans="1:5" x14ac:dyDescent="0.2">
      <c r="A31" s="1">
        <v>38777</v>
      </c>
      <c r="B31" s="33">
        <v>249233.35198095901</v>
      </c>
      <c r="D31" s="1">
        <v>41334</v>
      </c>
      <c r="E31" s="33">
        <v>344069.017627983</v>
      </c>
    </row>
    <row r="32" spans="1:5" x14ac:dyDescent="0.2">
      <c r="A32" s="1">
        <v>38808</v>
      </c>
      <c r="B32" s="33">
        <v>283338.50460554601</v>
      </c>
      <c r="D32" s="1">
        <v>41365</v>
      </c>
      <c r="E32" s="33">
        <v>328258.94061309902</v>
      </c>
    </row>
    <row r="33" spans="1:5" x14ac:dyDescent="0.2">
      <c r="A33" s="1">
        <v>38838</v>
      </c>
      <c r="B33" s="33">
        <v>275598.75576610601</v>
      </c>
      <c r="D33" s="1">
        <v>41395</v>
      </c>
      <c r="E33" s="33">
        <v>345483.72824727499</v>
      </c>
    </row>
    <row r="34" spans="1:5" x14ac:dyDescent="0.2">
      <c r="A34" s="1">
        <v>38869</v>
      </c>
      <c r="B34" s="33">
        <v>300558.28335014498</v>
      </c>
      <c r="D34" s="1">
        <v>41426</v>
      </c>
      <c r="E34" s="33">
        <v>337083.05574459099</v>
      </c>
    </row>
    <row r="35" spans="1:5" x14ac:dyDescent="0.2">
      <c r="A35" s="1">
        <v>38899</v>
      </c>
      <c r="B35" s="33">
        <v>317273.171989795</v>
      </c>
      <c r="D35" s="1">
        <v>41456</v>
      </c>
      <c r="E35" s="33">
        <v>327076.31312518398</v>
      </c>
    </row>
    <row r="36" spans="1:5" x14ac:dyDescent="0.2">
      <c r="A36" s="1">
        <v>38930</v>
      </c>
      <c r="B36" s="33">
        <v>336148.30097036698</v>
      </c>
      <c r="D36" s="1">
        <v>41487</v>
      </c>
      <c r="E36" s="33">
        <v>357561.07879513298</v>
      </c>
    </row>
    <row r="37" spans="1:5" x14ac:dyDescent="0.2">
      <c r="A37" s="1">
        <v>38961</v>
      </c>
      <c r="B37" s="33">
        <v>309714.79657643603</v>
      </c>
      <c r="D37" s="1">
        <v>41518</v>
      </c>
      <c r="E37" s="33">
        <v>343211.80871578801</v>
      </c>
    </row>
    <row r="38" spans="1:5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</row>
    <row r="39" spans="1:5" x14ac:dyDescent="0.2">
      <c r="A39" s="1">
        <v>39022</v>
      </c>
      <c r="B39" s="33">
        <v>348876.45929372002</v>
      </c>
      <c r="D39" s="1">
        <v>41579</v>
      </c>
      <c r="E39" s="33">
        <v>314587.66093481501</v>
      </c>
    </row>
    <row r="40" spans="1:5" x14ac:dyDescent="0.2">
      <c r="A40" s="1">
        <v>39052</v>
      </c>
      <c r="B40" s="33">
        <v>372942.69787241297</v>
      </c>
      <c r="D40" s="1">
        <v>41609</v>
      </c>
      <c r="E40" s="33">
        <v>339722.82269086002</v>
      </c>
    </row>
    <row r="41" spans="1:5" x14ac:dyDescent="0.2">
      <c r="A41" s="1">
        <v>39083</v>
      </c>
      <c r="B41" s="33">
        <v>369686.73914022697</v>
      </c>
      <c r="D41" s="1">
        <v>41640</v>
      </c>
      <c r="E41" s="33">
        <v>309914.02959441702</v>
      </c>
    </row>
    <row r="42" spans="1:5" x14ac:dyDescent="0.2">
      <c r="A42" s="1">
        <v>39114</v>
      </c>
      <c r="B42" s="33">
        <v>334445.28206181398</v>
      </c>
      <c r="D42" s="1">
        <v>41671</v>
      </c>
      <c r="E42" s="33">
        <v>274376.58669268701</v>
      </c>
    </row>
    <row r="43" spans="1:5" x14ac:dyDescent="0.2">
      <c r="A43" s="1">
        <v>39142</v>
      </c>
      <c r="B43" s="33">
        <v>381894.43356020103</v>
      </c>
      <c r="D43" s="1">
        <v>41699</v>
      </c>
      <c r="E43" s="33">
        <v>334647.34767809202</v>
      </c>
    </row>
    <row r="44" spans="1:5" x14ac:dyDescent="0.2">
      <c r="A44" s="1">
        <v>39173</v>
      </c>
      <c r="B44" s="33">
        <v>380620.56595321902</v>
      </c>
      <c r="D44" s="1">
        <v>41730</v>
      </c>
      <c r="E44" s="33">
        <v>306293.95868918701</v>
      </c>
    </row>
    <row r="45" spans="1:5" x14ac:dyDescent="0.2">
      <c r="A45" s="1">
        <v>39203</v>
      </c>
      <c r="B45" s="33">
        <v>394922.13871444901</v>
      </c>
      <c r="D45" s="1">
        <v>41760</v>
      </c>
      <c r="E45" s="33">
        <v>333055.51434920903</v>
      </c>
    </row>
    <row r="46" spans="1:5" x14ac:dyDescent="0.2">
      <c r="A46" s="1">
        <v>39234</v>
      </c>
      <c r="B46" s="33">
        <v>386951.94095416297</v>
      </c>
      <c r="D46" s="1">
        <v>41791</v>
      </c>
      <c r="E46" s="33">
        <v>327396.51404418598</v>
      </c>
    </row>
    <row r="47" spans="1:5" x14ac:dyDescent="0.2">
      <c r="A47" s="1">
        <v>39264</v>
      </c>
      <c r="B47" s="33">
        <v>384343.36551910499</v>
      </c>
      <c r="D47" s="1">
        <v>41821</v>
      </c>
      <c r="E47" s="33">
        <v>322349.44786832802</v>
      </c>
    </row>
    <row r="48" spans="1:5" x14ac:dyDescent="0.2">
      <c r="A48" s="1">
        <v>39295</v>
      </c>
      <c r="B48" s="33">
        <v>372200.984394125</v>
      </c>
      <c r="D48" s="1">
        <v>41852</v>
      </c>
      <c r="E48" s="33">
        <v>323387.45623034699</v>
      </c>
    </row>
    <row r="49" spans="1:5" x14ac:dyDescent="0.2">
      <c r="A49" s="1">
        <v>39326</v>
      </c>
      <c r="B49" s="33">
        <v>369099.63612368802</v>
      </c>
      <c r="D49" s="1">
        <v>41883</v>
      </c>
      <c r="E49" s="33">
        <v>317158.71636545198</v>
      </c>
    </row>
    <row r="50" spans="1:5" x14ac:dyDescent="0.2">
      <c r="A50" s="1">
        <v>39356</v>
      </c>
      <c r="B50" s="33">
        <v>390100.07048634702</v>
      </c>
      <c r="D50" s="1">
        <v>41913</v>
      </c>
      <c r="E50" s="33">
        <v>321148.49014341598</v>
      </c>
    </row>
    <row r="51" spans="1:5" x14ac:dyDescent="0.2">
      <c r="A51" s="1">
        <v>39387</v>
      </c>
      <c r="B51" s="33">
        <v>381339.32242040703</v>
      </c>
      <c r="D51" s="1">
        <v>41944</v>
      </c>
      <c r="E51" s="33">
        <v>303443.861856214</v>
      </c>
    </row>
    <row r="52" spans="1:5" x14ac:dyDescent="0.2">
      <c r="A52" s="1">
        <v>39417</v>
      </c>
      <c r="B52" s="33">
        <v>404072.87381251203</v>
      </c>
      <c r="D52" s="1">
        <v>41974</v>
      </c>
      <c r="E52" s="33">
        <v>317012.99958035402</v>
      </c>
    </row>
    <row r="53" spans="1:5" x14ac:dyDescent="0.2">
      <c r="A53" s="1">
        <v>39448</v>
      </c>
      <c r="B53" s="33">
        <v>361179.55744089198</v>
      </c>
      <c r="D53" s="1">
        <v>42005</v>
      </c>
      <c r="E53" s="33">
        <v>311851.25525224902</v>
      </c>
    </row>
    <row r="54" spans="1:5" x14ac:dyDescent="0.2">
      <c r="A54" s="1">
        <v>39479</v>
      </c>
      <c r="B54" s="33">
        <v>362298.87173431797</v>
      </c>
      <c r="D54" s="1">
        <v>42036</v>
      </c>
      <c r="E54" s="33">
        <v>294095.346007402</v>
      </c>
    </row>
    <row r="55" spans="1:5" x14ac:dyDescent="0.2">
      <c r="A55" s="1">
        <v>39508</v>
      </c>
      <c r="B55" s="33">
        <v>444589.56284687901</v>
      </c>
      <c r="D55" s="1">
        <v>42064</v>
      </c>
      <c r="E55" s="33">
        <v>300696.252926377</v>
      </c>
    </row>
    <row r="56" spans="1:5" x14ac:dyDescent="0.2">
      <c r="A56" s="1">
        <v>39539</v>
      </c>
      <c r="B56" s="33">
        <v>390368.81310596003</v>
      </c>
      <c r="D56" s="1">
        <v>42095</v>
      </c>
      <c r="E56" s="33">
        <v>293509.73242757801</v>
      </c>
    </row>
    <row r="57" spans="1:5" x14ac:dyDescent="0.2">
      <c r="A57" s="1">
        <v>39569</v>
      </c>
      <c r="B57" s="33">
        <v>411263.34889933502</v>
      </c>
      <c r="D57" s="1">
        <v>42125</v>
      </c>
      <c r="E57" s="33">
        <v>294977.43986745703</v>
      </c>
    </row>
    <row r="58" spans="1:5" x14ac:dyDescent="0.2">
      <c r="A58" s="1">
        <v>39600</v>
      </c>
      <c r="B58" s="33">
        <v>386821.99641245499</v>
      </c>
      <c r="D58" s="1">
        <v>42156</v>
      </c>
      <c r="E58" s="33">
        <v>281229.771688857</v>
      </c>
    </row>
    <row r="59" spans="1:5" x14ac:dyDescent="0.2">
      <c r="A59" s="1">
        <v>39630</v>
      </c>
      <c r="B59" s="33">
        <v>432048.85404347599</v>
      </c>
      <c r="D59" s="1">
        <v>42186</v>
      </c>
      <c r="E59" s="33">
        <v>284012.12736659398</v>
      </c>
    </row>
    <row r="60" spans="1:5" x14ac:dyDescent="0.2">
      <c r="A60" s="1">
        <v>39661</v>
      </c>
      <c r="B60" s="33">
        <v>391784.92503290501</v>
      </c>
      <c r="D60" s="1">
        <v>42217</v>
      </c>
      <c r="E60" s="33">
        <v>286993.05209460401</v>
      </c>
    </row>
    <row r="61" spans="1:5" x14ac:dyDescent="0.2">
      <c r="A61" s="1">
        <v>39692</v>
      </c>
      <c r="B61" s="33">
        <v>135416.92299500699</v>
      </c>
      <c r="D61" s="1">
        <v>42248</v>
      </c>
      <c r="E61" s="33">
        <v>264050.144187561</v>
      </c>
    </row>
    <row r="62" spans="1:5" x14ac:dyDescent="0.2">
      <c r="A62" s="1">
        <v>39722</v>
      </c>
      <c r="B62" s="33">
        <v>295684.92898270499</v>
      </c>
      <c r="D62" s="1">
        <v>42278</v>
      </c>
      <c r="E62" s="33">
        <v>271935.20332015603</v>
      </c>
    </row>
    <row r="63" spans="1:5" x14ac:dyDescent="0.2">
      <c r="A63" s="1">
        <v>39753</v>
      </c>
      <c r="B63" s="33">
        <v>331775.50332623802</v>
      </c>
      <c r="D63" s="1">
        <v>42309</v>
      </c>
      <c r="E63" s="33">
        <v>259448.342766755</v>
      </c>
    </row>
    <row r="64" spans="1:5" x14ac:dyDescent="0.2">
      <c r="A64" s="1">
        <v>39783</v>
      </c>
      <c r="B64" s="33">
        <v>358333.34032828198</v>
      </c>
      <c r="D64" s="1">
        <v>42339</v>
      </c>
      <c r="E64" s="33">
        <v>262666.33941284998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235686.75242129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250155.342496631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275861.23919006798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274618.65343240398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265992.91031395301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253818.61322704001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254803.830797806</v>
      </c>
    </row>
    <row r="72" spans="1:5" x14ac:dyDescent="0.2">
      <c r="A72" s="1">
        <v>40026</v>
      </c>
      <c r="B72" s="33">
        <v>337300.82635378197</v>
      </c>
      <c r="D72" s="1">
        <v>42583</v>
      </c>
      <c r="E72" s="33">
        <v>249742.638886678</v>
      </c>
    </row>
    <row r="73" spans="1:5" x14ac:dyDescent="0.2">
      <c r="A73" s="1">
        <v>40057</v>
      </c>
      <c r="B73" s="33">
        <v>347860.55052387301</v>
      </c>
      <c r="D73" s="1">
        <v>42614</v>
      </c>
      <c r="E73" s="33">
        <v>236377.67262826799</v>
      </c>
    </row>
    <row r="74" spans="1:5" x14ac:dyDescent="0.2">
      <c r="A74" s="1">
        <v>40087</v>
      </c>
      <c r="B74" s="33">
        <v>368418.32545770798</v>
      </c>
      <c r="D74" s="1">
        <v>42644</v>
      </c>
      <c r="E74" s="33">
        <v>228523.17674060701</v>
      </c>
    </row>
    <row r="75" spans="1:5" x14ac:dyDescent="0.2">
      <c r="A75" s="1">
        <v>40118</v>
      </c>
      <c r="B75" s="33">
        <v>319930.81494935398</v>
      </c>
    </row>
    <row r="76" spans="1:5" x14ac:dyDescent="0.2">
      <c r="A76" s="1">
        <v>40148</v>
      </c>
      <c r="B76" s="33">
        <v>380201.65609252697</v>
      </c>
    </row>
    <row r="77" spans="1:5" x14ac:dyDescent="0.2">
      <c r="A77" s="1">
        <v>40179</v>
      </c>
      <c r="B77" s="33">
        <v>306331.07212858298</v>
      </c>
    </row>
    <row r="78" spans="1:5" x14ac:dyDescent="0.2">
      <c r="A78" s="1">
        <v>40210</v>
      </c>
      <c r="B78" s="33">
        <v>305578.47640770703</v>
      </c>
    </row>
    <row r="79" spans="1:5" x14ac:dyDescent="0.2">
      <c r="A79" s="1">
        <v>40238</v>
      </c>
      <c r="B79" s="33">
        <v>325698.63092944497</v>
      </c>
    </row>
    <row r="80" spans="1:5" x14ac:dyDescent="0.2">
      <c r="A80" s="1">
        <v>40269</v>
      </c>
      <c r="B80" s="33">
        <v>328811.54585523298</v>
      </c>
    </row>
    <row r="81" spans="1:2" x14ac:dyDescent="0.2">
      <c r="A81" s="1">
        <v>40299</v>
      </c>
      <c r="B81" s="33">
        <v>324519.78591738798</v>
      </c>
    </row>
    <row r="82" spans="1:2" x14ac:dyDescent="0.2">
      <c r="A82" s="1">
        <v>40330</v>
      </c>
      <c r="B82" s="33">
        <v>315482.03310204699</v>
      </c>
    </row>
    <row r="83" spans="1:2" x14ac:dyDescent="0.2">
      <c r="A83" s="1">
        <v>40360</v>
      </c>
      <c r="B83" s="33">
        <v>328812.15654130699</v>
      </c>
    </row>
    <row r="84" spans="1:2" x14ac:dyDescent="0.2">
      <c r="A84" s="1">
        <v>40391</v>
      </c>
      <c r="B84" s="33">
        <v>367858.64456785901</v>
      </c>
    </row>
    <row r="85" spans="1:2" x14ac:dyDescent="0.2">
      <c r="A85" s="1">
        <v>40422</v>
      </c>
      <c r="B85" s="33">
        <v>327870.716555472</v>
      </c>
    </row>
    <row r="86" spans="1:2" x14ac:dyDescent="0.2">
      <c r="A86" s="1">
        <v>40452</v>
      </c>
      <c r="B86" s="33">
        <v>347353.03464627999</v>
      </c>
    </row>
    <row r="87" spans="1:2" x14ac:dyDescent="0.2">
      <c r="A87" s="1">
        <v>40483</v>
      </c>
      <c r="B87" s="33">
        <v>307710.34779658902</v>
      </c>
    </row>
    <row r="88" spans="1:2" x14ac:dyDescent="0.2">
      <c r="A88" s="1">
        <v>40513</v>
      </c>
      <c r="B88" s="33">
        <v>326418.77197902102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January 2017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8" tint="0.39997558519241921"/>
    <pageSetUpPr fitToPage="1"/>
  </sheetPr>
  <dimension ref="A1:E88"/>
  <sheetViews>
    <sheetView topLeftCell="A40" workbookViewId="0">
      <selection activeCell="D73" sqref="D73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32" t="s">
        <v>56</v>
      </c>
    </row>
    <row r="2" spans="1:5" ht="12.75" customHeight="1" x14ac:dyDescent="0.25">
      <c r="A2" s="28"/>
    </row>
    <row r="4" spans="1:5" x14ac:dyDescent="0.2">
      <c r="A4" s="13" t="s">
        <v>53</v>
      </c>
      <c r="B4" s="5" t="s">
        <v>102</v>
      </c>
      <c r="D4" s="13" t="s">
        <v>53</v>
      </c>
      <c r="E4" s="5" t="s">
        <v>102</v>
      </c>
    </row>
    <row r="5" spans="1:5" x14ac:dyDescent="0.2">
      <c r="A5" s="1">
        <v>37987</v>
      </c>
      <c r="B5" s="33">
        <v>4116851.7030502702</v>
      </c>
      <c r="D5" s="1">
        <v>40544</v>
      </c>
      <c r="E5" s="33">
        <v>3457243.0842013899</v>
      </c>
    </row>
    <row r="6" spans="1:5" x14ac:dyDescent="0.2">
      <c r="A6" s="1">
        <v>38018</v>
      </c>
      <c r="B6" s="33">
        <v>3751396.37493467</v>
      </c>
      <c r="D6" s="1">
        <v>40575</v>
      </c>
      <c r="E6" s="33">
        <v>3223437.2451164201</v>
      </c>
    </row>
    <row r="7" spans="1:5" x14ac:dyDescent="0.2">
      <c r="A7" s="1">
        <v>38047</v>
      </c>
      <c r="B7" s="33">
        <v>3712684.6945070298</v>
      </c>
      <c r="D7" s="1">
        <v>40603</v>
      </c>
      <c r="E7" s="33">
        <v>3762696.9150382401</v>
      </c>
    </row>
    <row r="8" spans="1:5" x14ac:dyDescent="0.2">
      <c r="A8" s="1">
        <v>38078</v>
      </c>
      <c r="B8" s="33">
        <v>4034822.4873587298</v>
      </c>
      <c r="D8" s="1">
        <v>40634</v>
      </c>
      <c r="E8" s="33">
        <v>3672049.0705538299</v>
      </c>
    </row>
    <row r="9" spans="1:5" x14ac:dyDescent="0.2">
      <c r="A9" s="1">
        <v>38108</v>
      </c>
      <c r="B9" s="33">
        <v>3916088.2692239801</v>
      </c>
      <c r="D9" s="1">
        <v>40664</v>
      </c>
      <c r="E9" s="33">
        <v>3481557.13080739</v>
      </c>
    </row>
    <row r="10" spans="1:5" x14ac:dyDescent="0.2">
      <c r="A10" s="1">
        <v>38139</v>
      </c>
      <c r="B10" s="33">
        <v>3969900.01426845</v>
      </c>
      <c r="D10" s="1">
        <v>40695</v>
      </c>
      <c r="E10" s="33">
        <v>3352562.4752425398</v>
      </c>
    </row>
    <row r="11" spans="1:5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</row>
    <row r="12" spans="1:5" x14ac:dyDescent="0.2">
      <c r="A12" s="1">
        <v>38200</v>
      </c>
      <c r="B12" s="33">
        <v>4039039.5325718001</v>
      </c>
      <c r="D12" s="1">
        <v>40756</v>
      </c>
      <c r="E12" s="33">
        <v>3653274.17930101</v>
      </c>
    </row>
    <row r="13" spans="1:5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</row>
    <row r="14" spans="1:5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</row>
    <row r="15" spans="1:5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</row>
    <row r="16" spans="1:5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</row>
    <row r="17" spans="1:5" x14ac:dyDescent="0.2">
      <c r="A17" s="1">
        <v>38353</v>
      </c>
      <c r="B17" s="33">
        <v>3572292.7624133099</v>
      </c>
      <c r="D17" s="1">
        <v>40909</v>
      </c>
      <c r="E17" s="33">
        <v>3617113.47580782</v>
      </c>
    </row>
    <row r="18" spans="1:5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</row>
    <row r="19" spans="1:5" x14ac:dyDescent="0.2">
      <c r="A19" s="1">
        <v>38412</v>
      </c>
      <c r="B19" s="33">
        <v>3524675.37415754</v>
      </c>
      <c r="D19" s="1">
        <v>40969</v>
      </c>
      <c r="E19" s="33">
        <v>3628030.1824391801</v>
      </c>
    </row>
    <row r="20" spans="1:5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</row>
    <row r="21" spans="1:5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</row>
    <row r="22" spans="1:5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</row>
    <row r="23" spans="1:5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</row>
    <row r="24" spans="1:5" x14ac:dyDescent="0.2">
      <c r="A24" s="1">
        <v>38565</v>
      </c>
      <c r="B24" s="33">
        <v>2962636.152516</v>
      </c>
      <c r="D24" s="1">
        <v>41122</v>
      </c>
      <c r="E24" s="33">
        <v>3227504.5235491302</v>
      </c>
    </row>
    <row r="25" spans="1:5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</row>
    <row r="26" spans="1:5" x14ac:dyDescent="0.2">
      <c r="A26" s="1">
        <v>38626</v>
      </c>
      <c r="B26" s="33">
        <v>1403319.12839957</v>
      </c>
      <c r="D26" s="1">
        <v>41183</v>
      </c>
      <c r="E26" s="33">
        <v>3830897.53566849</v>
      </c>
    </row>
    <row r="27" spans="1:5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</row>
    <row r="28" spans="1:5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</row>
    <row r="29" spans="1:5" x14ac:dyDescent="0.2">
      <c r="A29" s="1">
        <v>38718</v>
      </c>
      <c r="B29" s="33">
        <v>2903605.4539078199</v>
      </c>
      <c r="D29" s="1">
        <v>41275</v>
      </c>
      <c r="E29" s="33">
        <v>4100685.6210273299</v>
      </c>
    </row>
    <row r="30" spans="1:5" x14ac:dyDescent="0.2">
      <c r="A30" s="1">
        <v>38749</v>
      </c>
      <c r="B30" s="33">
        <v>2893564.0590993399</v>
      </c>
      <c r="D30" s="1">
        <v>41306</v>
      </c>
      <c r="E30" s="33">
        <v>3529537.9261841802</v>
      </c>
    </row>
    <row r="31" spans="1:5" x14ac:dyDescent="0.2">
      <c r="A31" s="1">
        <v>38777</v>
      </c>
      <c r="B31" s="33">
        <v>3195937.85636565</v>
      </c>
      <c r="D31" s="1">
        <v>41334</v>
      </c>
      <c r="E31" s="33">
        <v>4017615.4041255801</v>
      </c>
    </row>
    <row r="32" spans="1:5" x14ac:dyDescent="0.2">
      <c r="A32" s="1">
        <v>38808</v>
      </c>
      <c r="B32" s="33">
        <v>3179013.8634480401</v>
      </c>
      <c r="D32" s="1">
        <v>41365</v>
      </c>
      <c r="E32" s="33">
        <v>3530755.3487758101</v>
      </c>
    </row>
    <row r="33" spans="1:5" x14ac:dyDescent="0.2">
      <c r="A33" s="1">
        <v>38838</v>
      </c>
      <c r="B33" s="33">
        <v>3441908.5052839699</v>
      </c>
      <c r="D33" s="1">
        <v>41395</v>
      </c>
      <c r="E33" s="33">
        <v>4073325.5199918998</v>
      </c>
    </row>
    <row r="34" spans="1:5" x14ac:dyDescent="0.2">
      <c r="A34" s="1">
        <v>38869</v>
      </c>
      <c r="B34" s="33">
        <v>3675130.0271896902</v>
      </c>
      <c r="D34" s="1">
        <v>41426</v>
      </c>
      <c r="E34" s="33">
        <v>3592690.0241372599</v>
      </c>
    </row>
    <row r="35" spans="1:5" x14ac:dyDescent="0.2">
      <c r="A35" s="1">
        <v>38899</v>
      </c>
      <c r="B35" s="33">
        <v>3681560.89367529</v>
      </c>
      <c r="D35" s="1">
        <v>41456</v>
      </c>
      <c r="E35" s="33">
        <v>3742059.9272457999</v>
      </c>
    </row>
    <row r="36" spans="1:5" x14ac:dyDescent="0.2">
      <c r="A36" s="1">
        <v>38930</v>
      </c>
      <c r="B36" s="33">
        <v>3612949.7915254999</v>
      </c>
      <c r="D36" s="1">
        <v>41487</v>
      </c>
      <c r="E36" s="33">
        <v>3612146.2073240099</v>
      </c>
    </row>
    <row r="37" spans="1:5" x14ac:dyDescent="0.2">
      <c r="A37" s="1">
        <v>38961</v>
      </c>
      <c r="B37" s="33">
        <v>3543892.0726676499</v>
      </c>
      <c r="D37" s="1">
        <v>41518</v>
      </c>
      <c r="E37" s="33">
        <v>3677582.6691339202</v>
      </c>
    </row>
    <row r="38" spans="1:5" x14ac:dyDescent="0.2">
      <c r="A38" s="1">
        <v>38991</v>
      </c>
      <c r="B38" s="33">
        <v>3570670.6822408698</v>
      </c>
      <c r="D38" s="1">
        <v>41548</v>
      </c>
      <c r="E38" s="33">
        <v>3364384.1433580699</v>
      </c>
    </row>
    <row r="39" spans="1:5" x14ac:dyDescent="0.2">
      <c r="A39" s="1">
        <v>39022</v>
      </c>
      <c r="B39" s="33">
        <v>3416427.34441827</v>
      </c>
      <c r="D39" s="1">
        <v>41579</v>
      </c>
      <c r="E39" s="33">
        <v>3308378.4292989802</v>
      </c>
    </row>
    <row r="40" spans="1:5" x14ac:dyDescent="0.2">
      <c r="A40" s="1">
        <v>39052</v>
      </c>
      <c r="B40" s="33">
        <v>3467063.68521418</v>
      </c>
      <c r="D40" s="1">
        <v>41609</v>
      </c>
      <c r="E40" s="33">
        <v>3480093.2669224399</v>
      </c>
    </row>
    <row r="41" spans="1:5" x14ac:dyDescent="0.2">
      <c r="A41" s="1">
        <v>39083</v>
      </c>
      <c r="B41" s="33">
        <v>3431417.7115227999</v>
      </c>
      <c r="D41" s="1">
        <v>41640</v>
      </c>
      <c r="E41" s="33">
        <v>3185519.7824626798</v>
      </c>
    </row>
    <row r="42" spans="1:5" x14ac:dyDescent="0.2">
      <c r="A42" s="1">
        <v>39114</v>
      </c>
      <c r="B42" s="33">
        <v>3187283.0760072102</v>
      </c>
      <c r="D42" s="1">
        <v>41671</v>
      </c>
      <c r="E42" s="33">
        <v>3010305.6647979999</v>
      </c>
    </row>
    <row r="43" spans="1:5" x14ac:dyDescent="0.2">
      <c r="A43" s="1">
        <v>39142</v>
      </c>
      <c r="B43" s="33">
        <v>3758706.9102976499</v>
      </c>
      <c r="D43" s="1">
        <v>41699</v>
      </c>
      <c r="E43" s="33">
        <v>3418962.4044043398</v>
      </c>
    </row>
    <row r="44" spans="1:5" x14ac:dyDescent="0.2">
      <c r="A44" s="1">
        <v>39173</v>
      </c>
      <c r="B44" s="33">
        <v>3532409.0062794499</v>
      </c>
      <c r="D44" s="1">
        <v>41730</v>
      </c>
      <c r="E44" s="33">
        <v>3339953.01855405</v>
      </c>
    </row>
    <row r="45" spans="1:5" x14ac:dyDescent="0.2">
      <c r="A45" s="1">
        <v>39203</v>
      </c>
      <c r="B45" s="33">
        <v>3847360.6544289798</v>
      </c>
      <c r="D45" s="1">
        <v>41760</v>
      </c>
      <c r="E45" s="33">
        <v>3552988.8350322698</v>
      </c>
    </row>
    <row r="46" spans="1:5" x14ac:dyDescent="0.2">
      <c r="A46" s="1">
        <v>39234</v>
      </c>
      <c r="B46" s="33">
        <v>3801646.8529513599</v>
      </c>
      <c r="D46" s="1">
        <v>41791</v>
      </c>
      <c r="E46" s="33">
        <v>3292202.9345309502</v>
      </c>
    </row>
    <row r="47" spans="1:5" x14ac:dyDescent="0.2">
      <c r="A47" s="1">
        <v>39264</v>
      </c>
      <c r="B47" s="33">
        <v>3781746.6914056502</v>
      </c>
      <c r="D47" s="1">
        <v>41821</v>
      </c>
      <c r="E47" s="33">
        <v>3014212.8110492001</v>
      </c>
    </row>
    <row r="48" spans="1:5" x14ac:dyDescent="0.2">
      <c r="A48" s="1">
        <v>39295</v>
      </c>
      <c r="B48" s="33">
        <v>3496860.8815262401</v>
      </c>
      <c r="D48" s="1">
        <v>41852</v>
      </c>
      <c r="E48" s="33">
        <v>3416985.63754055</v>
      </c>
    </row>
    <row r="49" spans="1:5" x14ac:dyDescent="0.2">
      <c r="A49" s="1">
        <v>39326</v>
      </c>
      <c r="B49" s="33">
        <v>3473362.6859711502</v>
      </c>
      <c r="D49" s="1">
        <v>41883</v>
      </c>
      <c r="E49" s="33">
        <v>3380398.0123406998</v>
      </c>
    </row>
    <row r="50" spans="1:5" x14ac:dyDescent="0.2">
      <c r="A50" s="1">
        <v>39356</v>
      </c>
      <c r="B50" s="33">
        <v>3833954.5812043999</v>
      </c>
      <c r="D50" s="1">
        <v>41913</v>
      </c>
      <c r="E50" s="33">
        <v>3307224.4448902002</v>
      </c>
    </row>
    <row r="51" spans="1:5" x14ac:dyDescent="0.2">
      <c r="A51" s="1">
        <v>39387</v>
      </c>
      <c r="B51" s="33">
        <v>3398892.1835635598</v>
      </c>
      <c r="D51" s="1">
        <v>41944</v>
      </c>
      <c r="E51" s="33">
        <v>3232936.7243511998</v>
      </c>
    </row>
    <row r="52" spans="1:5" x14ac:dyDescent="0.2">
      <c r="A52" s="1">
        <v>39417</v>
      </c>
      <c r="B52" s="33">
        <v>3696247.7049747999</v>
      </c>
      <c r="D52" s="1">
        <v>41974</v>
      </c>
      <c r="E52" s="33">
        <v>3360455.3519342998</v>
      </c>
    </row>
    <row r="53" spans="1:5" x14ac:dyDescent="0.2">
      <c r="A53" s="1">
        <v>39448</v>
      </c>
      <c r="B53" s="33">
        <v>3730716.59485282</v>
      </c>
      <c r="D53" s="1">
        <v>42005</v>
      </c>
      <c r="E53" s="33">
        <v>3383194.71420951</v>
      </c>
    </row>
    <row r="54" spans="1:5" x14ac:dyDescent="0.2">
      <c r="A54" s="1">
        <v>39479</v>
      </c>
      <c r="B54" s="33">
        <v>3481908.9951343099</v>
      </c>
      <c r="D54" s="1">
        <v>42036</v>
      </c>
      <c r="E54" s="33">
        <v>2705222.4549303302</v>
      </c>
    </row>
    <row r="55" spans="1:5" x14ac:dyDescent="0.2">
      <c r="A55" s="1">
        <v>39508</v>
      </c>
      <c r="B55" s="33">
        <v>3754457.7083301698</v>
      </c>
      <c r="D55" s="1">
        <v>42064</v>
      </c>
      <c r="E55" s="33">
        <v>2954533.7469683299</v>
      </c>
    </row>
    <row r="56" spans="1:5" x14ac:dyDescent="0.2">
      <c r="A56" s="1">
        <v>39539</v>
      </c>
      <c r="B56" s="33">
        <v>3601038.3554089</v>
      </c>
      <c r="D56" s="1">
        <v>42095</v>
      </c>
      <c r="E56" s="33">
        <v>3004204.0837210701</v>
      </c>
    </row>
    <row r="57" spans="1:5" x14ac:dyDescent="0.2">
      <c r="A57" s="1">
        <v>39569</v>
      </c>
      <c r="B57" s="33">
        <v>4320099.2010811502</v>
      </c>
      <c r="D57" s="1">
        <v>42125</v>
      </c>
      <c r="E57" s="33">
        <v>3182552.6715600602</v>
      </c>
    </row>
    <row r="58" spans="1:5" x14ac:dyDescent="0.2">
      <c r="A58" s="1">
        <v>39600</v>
      </c>
      <c r="B58" s="33">
        <v>4358968.2792846598</v>
      </c>
      <c r="D58" s="1">
        <v>42156</v>
      </c>
      <c r="E58" s="33">
        <v>3106613.67955598</v>
      </c>
    </row>
    <row r="59" spans="1:5" x14ac:dyDescent="0.2">
      <c r="A59" s="1">
        <v>39630</v>
      </c>
      <c r="B59" s="33">
        <v>4639414.5826604404</v>
      </c>
      <c r="D59" s="1">
        <v>42186</v>
      </c>
      <c r="E59" s="33">
        <v>3059024.80199154</v>
      </c>
    </row>
    <row r="60" spans="1:5" x14ac:dyDescent="0.2">
      <c r="A60" s="1">
        <v>39661</v>
      </c>
      <c r="B60" s="33">
        <v>4254048.2048297198</v>
      </c>
      <c r="D60" s="1">
        <v>42217</v>
      </c>
      <c r="E60" s="33">
        <v>2956604.2984614</v>
      </c>
    </row>
    <row r="61" spans="1:5" x14ac:dyDescent="0.2">
      <c r="A61" s="1">
        <v>39692</v>
      </c>
      <c r="B61" s="33">
        <v>1642121.1776660201</v>
      </c>
      <c r="D61" s="1">
        <v>42248</v>
      </c>
      <c r="E61" s="33">
        <v>2698506.6585008302</v>
      </c>
    </row>
    <row r="62" spans="1:5" x14ac:dyDescent="0.2">
      <c r="A62" s="1">
        <v>39722</v>
      </c>
      <c r="B62" s="33">
        <v>3450697.9705383801</v>
      </c>
      <c r="D62" s="1">
        <v>42278</v>
      </c>
      <c r="E62" s="33">
        <v>2809211.8428496099</v>
      </c>
    </row>
    <row r="63" spans="1:5" x14ac:dyDescent="0.2">
      <c r="A63" s="1">
        <v>39753</v>
      </c>
      <c r="B63" s="33">
        <v>3823545.4159350898</v>
      </c>
      <c r="D63" s="1">
        <v>42309</v>
      </c>
      <c r="E63" s="33">
        <v>2609880.2050525998</v>
      </c>
    </row>
    <row r="64" spans="1:5" x14ac:dyDescent="0.2">
      <c r="A64" s="1">
        <v>39783</v>
      </c>
      <c r="B64" s="33">
        <v>3184282.9857755699</v>
      </c>
      <c r="D64" s="1">
        <v>42339</v>
      </c>
      <c r="E64" s="33">
        <v>2608444.0482183699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2552490.35242425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2350102.5648506898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2469160.5119480002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2312900.93717673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2475756.5697523998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2373222.4926634999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2369893.0591086</v>
      </c>
    </row>
    <row r="72" spans="1:5" x14ac:dyDescent="0.2">
      <c r="A72" s="1">
        <v>40026</v>
      </c>
      <c r="B72" s="33">
        <v>3418958.5700597102</v>
      </c>
      <c r="D72" s="1">
        <v>42583</v>
      </c>
      <c r="E72" s="33">
        <v>2210104.9194640401</v>
      </c>
    </row>
    <row r="73" spans="1:5" x14ac:dyDescent="0.2">
      <c r="A73" s="1">
        <v>40057</v>
      </c>
      <c r="B73" s="33">
        <v>3143287.55374848</v>
      </c>
      <c r="D73" s="1">
        <v>42614</v>
      </c>
      <c r="E73" s="33">
        <v>2181941.1063019</v>
      </c>
    </row>
    <row r="74" spans="1:5" x14ac:dyDescent="0.2">
      <c r="A74" s="1">
        <v>40087</v>
      </c>
      <c r="B74" s="33">
        <v>3296087.82257229</v>
      </c>
      <c r="D74" s="1">
        <v>42644</v>
      </c>
      <c r="E74" s="33">
        <v>2079382.6044645801</v>
      </c>
    </row>
    <row r="75" spans="1:5" x14ac:dyDescent="0.2">
      <c r="A75" s="1">
        <v>40118</v>
      </c>
      <c r="B75" s="33">
        <v>3062273.5011873702</v>
      </c>
    </row>
    <row r="76" spans="1:5" x14ac:dyDescent="0.2">
      <c r="A76" s="1">
        <v>40148</v>
      </c>
      <c r="B76" s="33">
        <v>3246835.2152069202</v>
      </c>
    </row>
    <row r="77" spans="1:5" x14ac:dyDescent="0.2">
      <c r="A77" s="1">
        <v>40179</v>
      </c>
      <c r="B77" s="33">
        <v>3115838.4952301602</v>
      </c>
    </row>
    <row r="78" spans="1:5" x14ac:dyDescent="0.2">
      <c r="A78" s="1">
        <v>40210</v>
      </c>
      <c r="B78" s="33">
        <v>2709249.6322354199</v>
      </c>
    </row>
    <row r="79" spans="1:5" x14ac:dyDescent="0.2">
      <c r="A79" s="1">
        <v>40238</v>
      </c>
      <c r="B79" s="33">
        <v>2606749.0670757201</v>
      </c>
    </row>
    <row r="80" spans="1:5" x14ac:dyDescent="0.2">
      <c r="A80" s="1">
        <v>40269</v>
      </c>
      <c r="B80" s="33">
        <v>3145341.4897636799</v>
      </c>
    </row>
    <row r="81" spans="1:2" x14ac:dyDescent="0.2">
      <c r="A81" s="1">
        <v>40299</v>
      </c>
      <c r="B81" s="33">
        <v>3115673.0132726198</v>
      </c>
    </row>
    <row r="82" spans="1:2" x14ac:dyDescent="0.2">
      <c r="A82" s="1">
        <v>40330</v>
      </c>
      <c r="B82" s="33">
        <v>3226898.8289640602</v>
      </c>
    </row>
    <row r="83" spans="1:2" x14ac:dyDescent="0.2">
      <c r="A83" s="1">
        <v>40360</v>
      </c>
      <c r="B83" s="33">
        <v>3603416.7345902501</v>
      </c>
    </row>
    <row r="84" spans="1:2" x14ac:dyDescent="0.2">
      <c r="A84" s="1">
        <v>40391</v>
      </c>
      <c r="B84" s="33">
        <v>3299601.29664071</v>
      </c>
    </row>
    <row r="85" spans="1:2" x14ac:dyDescent="0.2">
      <c r="A85" s="1">
        <v>40422</v>
      </c>
      <c r="B85" s="33">
        <v>3054703.3281309102</v>
      </c>
    </row>
    <row r="86" spans="1:2" x14ac:dyDescent="0.2">
      <c r="A86" s="1">
        <v>40452</v>
      </c>
      <c r="B86" s="33">
        <v>3151944.3827365199</v>
      </c>
    </row>
    <row r="87" spans="1:2" x14ac:dyDescent="0.2">
      <c r="A87" s="1">
        <v>40483</v>
      </c>
      <c r="B87" s="33">
        <v>2904288.6859379499</v>
      </c>
    </row>
    <row r="88" spans="1:2" x14ac:dyDescent="0.2">
      <c r="A88" s="1">
        <v>40513</v>
      </c>
      <c r="B88" s="33">
        <v>3457136.50756909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January 2017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8" tint="0.39997558519241921"/>
    <pageSetUpPr fitToPage="1"/>
  </sheetPr>
  <dimension ref="A1:S122"/>
  <sheetViews>
    <sheetView workbookViewId="0">
      <pane ySplit="30" topLeftCell="A67" activePane="bottomLeft" state="frozen"/>
      <selection pane="bottomLeft" activeCell="A5" sqref="A5"/>
    </sheetView>
  </sheetViews>
  <sheetFormatPr defaultRowHeight="12.75" x14ac:dyDescent="0.2"/>
  <cols>
    <col min="1" max="1" width="15.28515625" customWidth="1"/>
    <col min="2" max="2" width="12.85546875" bestFit="1" customWidth="1"/>
    <col min="3" max="3" width="12.28515625" bestFit="1" customWidth="1"/>
    <col min="4" max="4" width="11.5703125" bestFit="1" customWidth="1"/>
    <col min="5" max="5" width="14.42578125" bestFit="1" customWidth="1"/>
    <col min="6" max="6" width="12.42578125" bestFit="1" customWidth="1"/>
    <col min="7" max="7" width="11.28515625" bestFit="1" customWidth="1"/>
    <col min="8" max="8" width="14.42578125" bestFit="1" customWidth="1"/>
    <col min="9" max="9" width="10.7109375" customWidth="1"/>
    <col min="10" max="10" width="6.28515625" customWidth="1"/>
    <col min="11" max="11" width="14.7109375" bestFit="1" customWidth="1"/>
    <col min="12" max="12" width="11.5703125" bestFit="1" customWidth="1"/>
    <col min="13" max="13" width="12.28515625" bestFit="1" customWidth="1"/>
    <col min="14" max="14" width="11.5703125" bestFit="1" customWidth="1"/>
    <col min="15" max="15" width="14.28515625" customWidth="1"/>
    <col min="16" max="16" width="7" bestFit="1" customWidth="1"/>
    <col min="17" max="17" width="11.7109375" customWidth="1"/>
    <col min="18" max="18" width="12.85546875" bestFit="1" customWidth="1"/>
    <col min="19" max="19" width="9.28515625" bestFit="1" customWidth="1"/>
  </cols>
  <sheetData>
    <row r="1" spans="1:19" x14ac:dyDescent="0.2">
      <c r="A1" s="12" t="s">
        <v>8</v>
      </c>
    </row>
    <row r="2" spans="1:19" x14ac:dyDescent="0.2">
      <c r="A2" t="s">
        <v>9</v>
      </c>
    </row>
    <row r="3" spans="1:19" x14ac:dyDescent="0.2">
      <c r="A3" t="s">
        <v>10</v>
      </c>
    </row>
    <row r="4" spans="1:19" x14ac:dyDescent="0.2">
      <c r="A4" s="80" t="s">
        <v>127</v>
      </c>
    </row>
    <row r="5" spans="1:19" x14ac:dyDescent="0.2">
      <c r="A5" s="10"/>
    </row>
    <row r="6" spans="1:19" ht="38.2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  <c r="K6" s="13" t="s">
        <v>11</v>
      </c>
      <c r="L6" s="14" t="s">
        <v>12</v>
      </c>
      <c r="M6" s="14" t="s">
        <v>13</v>
      </c>
      <c r="N6" s="14" t="s">
        <v>14</v>
      </c>
      <c r="O6" s="14" t="s">
        <v>15</v>
      </c>
      <c r="P6" s="14" t="s">
        <v>16</v>
      </c>
      <c r="Q6" s="14" t="s">
        <v>17</v>
      </c>
      <c r="R6" s="14" t="s">
        <v>18</v>
      </c>
      <c r="S6" s="14" t="s">
        <v>57</v>
      </c>
    </row>
    <row r="7" spans="1:19" hidden="1" x14ac:dyDescent="0.2">
      <c r="A7" s="1">
        <v>37987</v>
      </c>
      <c r="B7" s="38">
        <v>80</v>
      </c>
      <c r="C7" s="15">
        <v>102312.993</v>
      </c>
      <c r="D7" s="38">
        <v>24</v>
      </c>
      <c r="E7" s="16">
        <f t="shared" ref="E7:E30" si="0">D7/B7</f>
        <v>0.3</v>
      </c>
      <c r="F7" s="38">
        <v>21</v>
      </c>
      <c r="G7" s="17">
        <v>4054.3330000000001</v>
      </c>
      <c r="H7" s="18">
        <v>1209755.95</v>
      </c>
      <c r="I7" s="30">
        <f t="shared" ref="I7:I30" si="1">H7/G7</f>
        <v>298.38593672498041</v>
      </c>
    </row>
    <row r="8" spans="1:19" hidden="1" x14ac:dyDescent="0.2">
      <c r="A8" s="1">
        <v>38018</v>
      </c>
      <c r="B8" s="38">
        <f>189-B7</f>
        <v>109</v>
      </c>
      <c r="C8" s="15">
        <v>132831.10699999999</v>
      </c>
      <c r="D8" s="38">
        <v>36</v>
      </c>
      <c r="E8" s="16">
        <f t="shared" si="0"/>
        <v>0.33027522935779818</v>
      </c>
      <c r="F8" s="38">
        <v>33</v>
      </c>
      <c r="G8" s="17">
        <v>13638.395</v>
      </c>
      <c r="H8" s="18">
        <v>4170405.46</v>
      </c>
      <c r="I8" s="19">
        <f t="shared" si="1"/>
        <v>305.784182083009</v>
      </c>
    </row>
    <row r="9" spans="1:19" hidden="1" x14ac:dyDescent="0.2">
      <c r="A9" s="1">
        <v>38047</v>
      </c>
      <c r="B9" s="38">
        <f>273-189</f>
        <v>84</v>
      </c>
      <c r="C9" s="15">
        <v>126328.255</v>
      </c>
      <c r="D9" s="38">
        <v>35</v>
      </c>
      <c r="E9" s="16">
        <f t="shared" si="0"/>
        <v>0.41666666666666669</v>
      </c>
      <c r="F9" s="38">
        <v>37</v>
      </c>
      <c r="G9" s="17">
        <v>13838.581</v>
      </c>
      <c r="H9" s="18">
        <v>2773809.65</v>
      </c>
      <c r="I9" s="19">
        <f t="shared" si="1"/>
        <v>200.44032332505768</v>
      </c>
    </row>
    <row r="10" spans="1:19" hidden="1" x14ac:dyDescent="0.2">
      <c r="A10" s="1">
        <v>38078</v>
      </c>
      <c r="B10" s="38">
        <f>294-273</f>
        <v>21</v>
      </c>
      <c r="C10" s="15">
        <v>27689.52</v>
      </c>
      <c r="D10" s="38">
        <v>9</v>
      </c>
      <c r="E10" s="16">
        <f t="shared" si="0"/>
        <v>0.42857142857142855</v>
      </c>
      <c r="F10" s="38">
        <v>9</v>
      </c>
      <c r="G10" s="17">
        <v>2540.44</v>
      </c>
      <c r="H10" s="18">
        <v>686310.01</v>
      </c>
      <c r="I10" s="19">
        <f t="shared" si="1"/>
        <v>270.15399300908501</v>
      </c>
    </row>
    <row r="11" spans="1:19" hidden="1" x14ac:dyDescent="0.2">
      <c r="A11" s="1">
        <v>38108</v>
      </c>
      <c r="B11" s="38">
        <f>366-294</f>
        <v>72</v>
      </c>
      <c r="C11" s="15">
        <v>96587.86</v>
      </c>
      <c r="D11" s="38">
        <v>28</v>
      </c>
      <c r="E11" s="16">
        <f t="shared" si="0"/>
        <v>0.3888888888888889</v>
      </c>
      <c r="F11" s="38">
        <v>31</v>
      </c>
      <c r="G11" s="17">
        <v>14771.108</v>
      </c>
      <c r="H11" s="18">
        <v>3741030.81</v>
      </c>
      <c r="I11" s="19">
        <f t="shared" si="1"/>
        <v>253.26676983202614</v>
      </c>
    </row>
    <row r="12" spans="1:19" hidden="1" x14ac:dyDescent="0.2">
      <c r="A12" s="1">
        <v>38139</v>
      </c>
      <c r="B12" s="38">
        <f>467-366</f>
        <v>101</v>
      </c>
      <c r="C12" s="15">
        <v>124977.28</v>
      </c>
      <c r="D12" s="38">
        <v>25</v>
      </c>
      <c r="E12" s="16">
        <f t="shared" si="0"/>
        <v>0.24752475247524752</v>
      </c>
      <c r="F12" s="38">
        <v>24</v>
      </c>
      <c r="G12" s="17">
        <v>5544.19</v>
      </c>
      <c r="H12" s="18">
        <v>1942833.52</v>
      </c>
      <c r="I12" s="19">
        <f t="shared" si="1"/>
        <v>350.42693702777143</v>
      </c>
    </row>
    <row r="13" spans="1:19" hidden="1" x14ac:dyDescent="0.2">
      <c r="A13" s="1">
        <v>38169</v>
      </c>
      <c r="B13" s="38">
        <f>578-467</f>
        <v>111</v>
      </c>
      <c r="C13" s="15">
        <v>140323.89000000001</v>
      </c>
      <c r="D13" s="38">
        <v>31</v>
      </c>
      <c r="E13" s="16">
        <f t="shared" si="0"/>
        <v>0.27927927927927926</v>
      </c>
      <c r="F13" s="38">
        <v>32</v>
      </c>
      <c r="G13" s="17">
        <v>5817.56</v>
      </c>
      <c r="H13" s="18">
        <v>2044652.36</v>
      </c>
      <c r="I13" s="19">
        <f t="shared" si="1"/>
        <v>351.46218689622452</v>
      </c>
    </row>
    <row r="14" spans="1:19" hidden="1" x14ac:dyDescent="0.2">
      <c r="A14" s="1">
        <v>38200</v>
      </c>
      <c r="B14" s="38">
        <f>628-578</f>
        <v>50</v>
      </c>
      <c r="C14" s="15">
        <v>43044.913</v>
      </c>
      <c r="D14" s="38">
        <v>26</v>
      </c>
      <c r="E14" s="16">
        <f t="shared" si="0"/>
        <v>0.52</v>
      </c>
      <c r="F14" s="38">
        <v>27</v>
      </c>
      <c r="G14" s="17">
        <v>6881.4530000000004</v>
      </c>
      <c r="H14" s="18">
        <v>1989653.49</v>
      </c>
      <c r="I14" s="19">
        <f t="shared" si="1"/>
        <v>289.13275873569143</v>
      </c>
    </row>
    <row r="15" spans="1:19" hidden="1" x14ac:dyDescent="0.2">
      <c r="A15" s="1">
        <v>38231</v>
      </c>
      <c r="B15" s="38">
        <f>778-628</f>
        <v>150</v>
      </c>
      <c r="C15" s="15">
        <v>225055.041</v>
      </c>
      <c r="D15" s="38">
        <v>43</v>
      </c>
      <c r="E15" s="16">
        <f t="shared" si="0"/>
        <v>0.28666666666666668</v>
      </c>
      <c r="F15" s="38">
        <v>48</v>
      </c>
      <c r="G15" s="17">
        <v>10518.290999999999</v>
      </c>
      <c r="H15" s="18">
        <v>3193258.69</v>
      </c>
      <c r="I15" s="19">
        <f t="shared" si="1"/>
        <v>303.59101968180954</v>
      </c>
    </row>
    <row r="16" spans="1:19" hidden="1" x14ac:dyDescent="0.2">
      <c r="A16" s="1">
        <v>38261</v>
      </c>
      <c r="B16" s="38">
        <f>914-778</f>
        <v>136</v>
      </c>
      <c r="C16" s="15">
        <v>199371.38399999999</v>
      </c>
      <c r="D16" s="38">
        <v>56</v>
      </c>
      <c r="E16" s="16">
        <f t="shared" si="0"/>
        <v>0.41176470588235292</v>
      </c>
      <c r="F16" s="38">
        <v>75</v>
      </c>
      <c r="G16" s="17">
        <v>16777.063999999998</v>
      </c>
      <c r="H16" s="18">
        <v>8518107.5899999999</v>
      </c>
      <c r="I16" s="19">
        <f t="shared" si="1"/>
        <v>507.72337698658123</v>
      </c>
    </row>
    <row r="17" spans="1:19" hidden="1" x14ac:dyDescent="0.2">
      <c r="A17" s="1">
        <v>38292</v>
      </c>
      <c r="B17" s="38">
        <f>988-914</f>
        <v>74</v>
      </c>
      <c r="C17" s="15">
        <v>81727.592999999993</v>
      </c>
      <c r="D17" s="38">
        <v>30</v>
      </c>
      <c r="E17" s="16">
        <f t="shared" si="0"/>
        <v>0.40540540540540543</v>
      </c>
      <c r="F17" s="38">
        <v>33</v>
      </c>
      <c r="G17" s="17">
        <v>8058.3729999999996</v>
      </c>
      <c r="H17" s="18">
        <v>1842154.71</v>
      </c>
      <c r="I17" s="19">
        <f t="shared" si="1"/>
        <v>228.60132063879396</v>
      </c>
    </row>
    <row r="18" spans="1:19" hidden="1" x14ac:dyDescent="0.2">
      <c r="A18" s="1">
        <v>38322</v>
      </c>
      <c r="B18" s="38">
        <v>72</v>
      </c>
      <c r="C18" s="15">
        <v>47855.303999999996</v>
      </c>
      <c r="D18" s="38">
        <v>30</v>
      </c>
      <c r="E18" s="16">
        <f t="shared" si="0"/>
        <v>0.41666666666666669</v>
      </c>
      <c r="F18" s="38">
        <v>32</v>
      </c>
      <c r="G18" s="17">
        <v>3481.174</v>
      </c>
      <c r="H18" s="18">
        <v>952899.45</v>
      </c>
      <c r="I18" s="19">
        <f t="shared" si="1"/>
        <v>273.72933671227003</v>
      </c>
    </row>
    <row r="19" spans="1:19" ht="13.5" hidden="1" customHeight="1" x14ac:dyDescent="0.2">
      <c r="A19" s="1">
        <v>38353</v>
      </c>
      <c r="B19" s="38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38">
        <v>24</v>
      </c>
      <c r="G19" s="15">
        <v>3472.91</v>
      </c>
      <c r="H19" s="57">
        <v>1118950.28</v>
      </c>
      <c r="I19" s="58">
        <f t="shared" si="1"/>
        <v>322.19386048011614</v>
      </c>
    </row>
    <row r="20" spans="1:19" ht="13.5" hidden="1" customHeight="1" x14ac:dyDescent="0.2">
      <c r="A20" s="1">
        <v>38384</v>
      </c>
      <c r="B20" s="38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57">
        <f>5701671.68</f>
        <v>5701671.6799999997</v>
      </c>
      <c r="I20" s="58">
        <f t="shared" si="1"/>
        <v>361.76485427815697</v>
      </c>
    </row>
    <row r="21" spans="1:19" ht="14.25" hidden="1" customHeight="1" x14ac:dyDescent="0.2">
      <c r="A21" s="1">
        <v>38412</v>
      </c>
      <c r="B21" s="38">
        <f>250-B20-B19</f>
        <v>64</v>
      </c>
      <c r="C21" s="15">
        <v>68473.919999999998</v>
      </c>
      <c r="D21" s="38">
        <v>17</v>
      </c>
      <c r="E21" s="16">
        <f t="shared" si="0"/>
        <v>0.265625</v>
      </c>
      <c r="F21" s="37">
        <v>18</v>
      </c>
      <c r="G21" s="15">
        <v>9143.27</v>
      </c>
      <c r="H21" s="57">
        <v>2990636</v>
      </c>
      <c r="I21" s="58">
        <f t="shared" si="1"/>
        <v>327.08604252089242</v>
      </c>
    </row>
    <row r="22" spans="1:19" ht="14.25" hidden="1" customHeight="1" x14ac:dyDescent="0.2">
      <c r="A22" s="1">
        <v>38443</v>
      </c>
      <c r="B22" s="38">
        <f>296-250</f>
        <v>46</v>
      </c>
      <c r="C22" s="15">
        <v>50416.84</v>
      </c>
      <c r="D22" s="38">
        <v>26</v>
      </c>
      <c r="E22" s="16">
        <f t="shared" si="0"/>
        <v>0.56521739130434778</v>
      </c>
      <c r="F22" s="37">
        <v>30</v>
      </c>
      <c r="G22" s="15">
        <v>9349.02</v>
      </c>
      <c r="H22" s="57">
        <v>3480941.06</v>
      </c>
      <c r="I22" s="58">
        <f t="shared" si="1"/>
        <v>372.33218668908614</v>
      </c>
    </row>
    <row r="23" spans="1:19" ht="14.25" hidden="1" customHeight="1" x14ac:dyDescent="0.2">
      <c r="A23" s="1">
        <v>38473</v>
      </c>
      <c r="B23" s="38">
        <v>95</v>
      </c>
      <c r="C23" s="15">
        <v>115385.349</v>
      </c>
      <c r="D23" s="38">
        <v>43</v>
      </c>
      <c r="E23" s="16">
        <f t="shared" si="0"/>
        <v>0.45263157894736844</v>
      </c>
      <c r="F23" s="37">
        <v>47</v>
      </c>
      <c r="G23" s="15">
        <v>10719.221</v>
      </c>
      <c r="H23" s="57">
        <v>5311157.78</v>
      </c>
      <c r="I23" s="58">
        <f t="shared" si="1"/>
        <v>495.47982824498166</v>
      </c>
    </row>
    <row r="24" spans="1:19" ht="12.75" hidden="1" customHeight="1" x14ac:dyDescent="0.2">
      <c r="A24" s="1">
        <v>38504</v>
      </c>
      <c r="B24" s="38">
        <v>94</v>
      </c>
      <c r="C24" s="15">
        <v>123785.14</v>
      </c>
      <c r="D24" s="38">
        <v>42</v>
      </c>
      <c r="E24" s="16">
        <f t="shared" si="0"/>
        <v>0.44680851063829785</v>
      </c>
      <c r="F24" s="37">
        <v>42</v>
      </c>
      <c r="G24" s="15">
        <v>8891.85</v>
      </c>
      <c r="H24" s="57">
        <v>2703889.29</v>
      </c>
      <c r="I24" s="58">
        <f t="shared" si="1"/>
        <v>304.08624639416996</v>
      </c>
    </row>
    <row r="25" spans="1:19" ht="13.5" hidden="1" customHeight="1" x14ac:dyDescent="0.2">
      <c r="A25" s="1">
        <v>38534</v>
      </c>
      <c r="B25" s="38">
        <v>148</v>
      </c>
      <c r="C25" s="15">
        <v>152777.69</v>
      </c>
      <c r="D25" s="38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57">
        <v>4650705.09</v>
      </c>
      <c r="I25" s="58">
        <f t="shared" si="1"/>
        <v>364.46789407112391</v>
      </c>
    </row>
    <row r="26" spans="1:19" ht="13.5" hidden="1" customHeight="1" x14ac:dyDescent="0.2">
      <c r="A26" s="1">
        <v>38565</v>
      </c>
      <c r="B26" s="38">
        <v>112</v>
      </c>
      <c r="C26" s="15">
        <v>165294.17000000001</v>
      </c>
      <c r="D26" s="38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57">
        <v>1836091.87</v>
      </c>
      <c r="I26" s="58">
        <f t="shared" si="1"/>
        <v>338.03699257865503</v>
      </c>
    </row>
    <row r="27" spans="1:19" ht="13.5" hidden="1" customHeight="1" x14ac:dyDescent="0.2">
      <c r="A27" s="1">
        <v>38596</v>
      </c>
      <c r="B27" s="38">
        <v>110</v>
      </c>
      <c r="C27" s="15">
        <v>125382.28</v>
      </c>
      <c r="D27" s="38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57">
        <v>5604577.6299999999</v>
      </c>
      <c r="I27" s="58">
        <f t="shared" si="1"/>
        <v>311.43220879588625</v>
      </c>
    </row>
    <row r="28" spans="1:19" ht="12.75" hidden="1" customHeight="1" x14ac:dyDescent="0.2">
      <c r="A28" s="1">
        <v>38626</v>
      </c>
      <c r="B28" s="38">
        <v>36</v>
      </c>
      <c r="C28" s="15">
        <v>19207.59</v>
      </c>
      <c r="D28" s="38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57">
        <v>1324037.01</v>
      </c>
      <c r="I28" s="58">
        <f t="shared" si="1"/>
        <v>237.37620746530891</v>
      </c>
    </row>
    <row r="29" spans="1:19" ht="13.5" hidden="1" customHeight="1" x14ac:dyDescent="0.2">
      <c r="A29" s="1">
        <v>38657</v>
      </c>
      <c r="B29" s="38">
        <v>58</v>
      </c>
      <c r="C29" s="15">
        <v>50384.311000000002</v>
      </c>
      <c r="D29" s="38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57">
        <v>1612996.95</v>
      </c>
      <c r="I29" s="58">
        <f t="shared" si="1"/>
        <v>359.71788742392221</v>
      </c>
    </row>
    <row r="30" spans="1:19" ht="15" hidden="1" customHeight="1" x14ac:dyDescent="0.2">
      <c r="A30" s="1">
        <v>38687</v>
      </c>
      <c r="B30" s="38">
        <v>75</v>
      </c>
      <c r="C30" s="39">
        <v>88898.39</v>
      </c>
      <c r="D30" s="38">
        <v>28</v>
      </c>
      <c r="E30" s="25">
        <f t="shared" si="0"/>
        <v>0.37333333333333335</v>
      </c>
      <c r="F30" s="37">
        <v>33</v>
      </c>
      <c r="G30" s="39">
        <v>8547.41</v>
      </c>
      <c r="H30" s="57">
        <v>4024433.63</v>
      </c>
      <c r="I30" s="58">
        <f t="shared" si="1"/>
        <v>470.83661951398142</v>
      </c>
    </row>
    <row r="31" spans="1:19" ht="14.25" customHeight="1" x14ac:dyDescent="0.2">
      <c r="A31" s="1">
        <v>38718</v>
      </c>
      <c r="B31" s="38">
        <v>47</v>
      </c>
      <c r="C31" s="39">
        <v>47043.313000000002</v>
      </c>
      <c r="D31" s="38">
        <v>23</v>
      </c>
      <c r="E31" s="25">
        <f t="shared" ref="E31:E38" si="2">D31/B31</f>
        <v>0.48936170212765956</v>
      </c>
      <c r="F31" s="37">
        <v>26</v>
      </c>
      <c r="G31" s="39">
        <v>4329.7430000000004</v>
      </c>
      <c r="H31" s="57">
        <v>1537320.39</v>
      </c>
      <c r="I31" s="58">
        <f t="shared" ref="I31:I50" si="3">H31/G31</f>
        <v>355.06042506448989</v>
      </c>
      <c r="J31" s="41"/>
      <c r="K31" s="1">
        <v>41275</v>
      </c>
      <c r="L31" s="38">
        <v>24</v>
      </c>
      <c r="M31" s="39">
        <v>35633.040000000001</v>
      </c>
      <c r="N31" s="11">
        <v>9</v>
      </c>
      <c r="O31" s="25">
        <f t="shared" ref="O31:O58" si="4">N31/L31</f>
        <v>0.375</v>
      </c>
      <c r="P31" s="37">
        <v>12</v>
      </c>
      <c r="Q31" s="39">
        <v>1754.12</v>
      </c>
      <c r="R31" s="40">
        <v>1170803.83</v>
      </c>
      <c r="S31" s="6">
        <f t="shared" ref="S31:S58" si="5">R31/Q31</f>
        <v>667.45936994048304</v>
      </c>
    </row>
    <row r="32" spans="1:19" x14ac:dyDescent="0.2">
      <c r="A32" s="1">
        <v>38749</v>
      </c>
      <c r="B32" s="38">
        <v>30</v>
      </c>
      <c r="C32" s="39">
        <v>27775.39</v>
      </c>
      <c r="D32" s="38">
        <v>22</v>
      </c>
      <c r="E32" s="25">
        <f t="shared" si="2"/>
        <v>0.73333333333333328</v>
      </c>
      <c r="F32" s="37">
        <v>21</v>
      </c>
      <c r="G32" s="39">
        <v>4893.6499999999996</v>
      </c>
      <c r="H32" s="57">
        <v>2259041.2400000002</v>
      </c>
      <c r="I32" s="58">
        <f t="shared" si="3"/>
        <v>461.62705546984364</v>
      </c>
      <c r="J32" s="41"/>
      <c r="K32" s="1">
        <v>41306</v>
      </c>
      <c r="L32" s="38">
        <v>66</v>
      </c>
      <c r="M32" s="39">
        <v>115974.518</v>
      </c>
      <c r="N32" s="11">
        <v>17</v>
      </c>
      <c r="O32" s="25">
        <f t="shared" si="4"/>
        <v>0.25757575757575757</v>
      </c>
      <c r="P32" s="37">
        <v>18</v>
      </c>
      <c r="Q32" s="39">
        <v>2316.1080000000002</v>
      </c>
      <c r="R32" s="40">
        <v>756594.75</v>
      </c>
      <c r="S32" s="6">
        <f t="shared" si="5"/>
        <v>326.66643783450507</v>
      </c>
    </row>
    <row r="33" spans="1:19" x14ac:dyDescent="0.2">
      <c r="A33" s="1">
        <v>38777</v>
      </c>
      <c r="B33" s="38">
        <v>90</v>
      </c>
      <c r="C33" s="39">
        <v>102468.21400000001</v>
      </c>
      <c r="D33" s="38">
        <v>33</v>
      </c>
      <c r="E33" s="25">
        <f t="shared" si="2"/>
        <v>0.36666666666666664</v>
      </c>
      <c r="F33" s="37">
        <v>35</v>
      </c>
      <c r="G33" s="39">
        <v>11677.773999999999</v>
      </c>
      <c r="H33" s="57">
        <v>4813881.28</v>
      </c>
      <c r="I33" s="58">
        <f t="shared" si="3"/>
        <v>412.22593278479275</v>
      </c>
      <c r="J33" s="41"/>
      <c r="K33" s="1">
        <v>41334</v>
      </c>
      <c r="L33" s="38">
        <v>18</v>
      </c>
      <c r="M33" s="39">
        <v>8786.11</v>
      </c>
      <c r="N33" s="11">
        <v>11</v>
      </c>
      <c r="O33" s="25">
        <f t="shared" si="4"/>
        <v>0.61111111111111116</v>
      </c>
      <c r="P33" s="37">
        <v>11</v>
      </c>
      <c r="Q33" s="39">
        <v>785.6</v>
      </c>
      <c r="R33" s="40">
        <v>279549.61</v>
      </c>
      <c r="S33" s="6">
        <f t="shared" si="5"/>
        <v>355.84217158859468</v>
      </c>
    </row>
    <row r="34" spans="1:19" x14ac:dyDescent="0.2">
      <c r="A34" s="1">
        <v>38808</v>
      </c>
      <c r="B34" s="38">
        <v>68</v>
      </c>
      <c r="C34" s="39">
        <v>71781.41</v>
      </c>
      <c r="D34" s="38">
        <v>28</v>
      </c>
      <c r="E34" s="25">
        <f t="shared" si="2"/>
        <v>0.41176470588235292</v>
      </c>
      <c r="F34" s="37">
        <v>30</v>
      </c>
      <c r="G34" s="39">
        <v>6467.8519999999999</v>
      </c>
      <c r="H34" s="57">
        <v>3141523.23</v>
      </c>
      <c r="I34" s="58">
        <f t="shared" si="3"/>
        <v>485.71353055079186</v>
      </c>
      <c r="J34" s="41"/>
      <c r="K34" s="1">
        <v>41365</v>
      </c>
      <c r="L34" s="38">
        <v>66</v>
      </c>
      <c r="M34" s="39">
        <v>90819.994999999995</v>
      </c>
      <c r="N34" s="11">
        <v>23</v>
      </c>
      <c r="O34" s="25">
        <f t="shared" si="4"/>
        <v>0.34848484848484851</v>
      </c>
      <c r="P34" s="37">
        <v>22</v>
      </c>
      <c r="Q34" s="39">
        <v>4476.53</v>
      </c>
      <c r="R34" s="40">
        <v>2011205.43</v>
      </c>
      <c r="S34" s="6">
        <f t="shared" si="5"/>
        <v>449.27777318592751</v>
      </c>
    </row>
    <row r="35" spans="1:19" x14ac:dyDescent="0.2">
      <c r="A35" s="1">
        <v>38838</v>
      </c>
      <c r="B35" s="38">
        <v>97</v>
      </c>
      <c r="C35" s="39">
        <v>120198.39999999999</v>
      </c>
      <c r="D35" s="38">
        <v>30</v>
      </c>
      <c r="E35" s="25">
        <f t="shared" si="2"/>
        <v>0.30927835051546393</v>
      </c>
      <c r="F35" s="37">
        <v>31</v>
      </c>
      <c r="G35" s="39">
        <v>16817.78</v>
      </c>
      <c r="H35" s="57">
        <v>6025369.9500000002</v>
      </c>
      <c r="I35" s="58">
        <f t="shared" si="3"/>
        <v>358.27380010917022</v>
      </c>
      <c r="J35" s="41"/>
      <c r="K35" s="1">
        <v>41395</v>
      </c>
      <c r="L35" s="38">
        <v>35</v>
      </c>
      <c r="M35" s="39">
        <v>33304.413</v>
      </c>
      <c r="N35" s="11">
        <v>15</v>
      </c>
      <c r="O35" s="25">
        <f t="shared" si="4"/>
        <v>0.42857142857142855</v>
      </c>
      <c r="P35" s="37">
        <v>15</v>
      </c>
      <c r="Q35" s="39">
        <v>1246.7929999999999</v>
      </c>
      <c r="R35" s="40">
        <v>592552.06999999995</v>
      </c>
      <c r="S35" s="6">
        <f t="shared" si="5"/>
        <v>475.26098558461587</v>
      </c>
    </row>
    <row r="36" spans="1:19" x14ac:dyDescent="0.2">
      <c r="A36" s="1">
        <v>38869</v>
      </c>
      <c r="B36" s="38">
        <v>38</v>
      </c>
      <c r="C36" s="39">
        <v>31183.564999999999</v>
      </c>
      <c r="D36" s="38">
        <v>23</v>
      </c>
      <c r="E36" s="25">
        <f t="shared" si="2"/>
        <v>0.60526315789473684</v>
      </c>
      <c r="F36" s="37">
        <v>21</v>
      </c>
      <c r="G36" s="39">
        <v>3267.6849999999999</v>
      </c>
      <c r="H36" s="57">
        <v>890923.62</v>
      </c>
      <c r="I36" s="58">
        <f t="shared" si="3"/>
        <v>272.64672696419638</v>
      </c>
      <c r="J36" s="41"/>
      <c r="K36" s="1">
        <v>41426</v>
      </c>
      <c r="L36" s="38">
        <v>79</v>
      </c>
      <c r="M36" s="39">
        <v>53637.750999999997</v>
      </c>
      <c r="N36" s="11">
        <v>31</v>
      </c>
      <c r="O36" s="25">
        <f t="shared" si="4"/>
        <v>0.39240506329113922</v>
      </c>
      <c r="P36" s="37">
        <v>32</v>
      </c>
      <c r="Q36" s="39">
        <v>4350.0010000000002</v>
      </c>
      <c r="R36" s="40">
        <v>2626342.27</v>
      </c>
      <c r="S36" s="6">
        <f t="shared" si="5"/>
        <v>603.75670488351614</v>
      </c>
    </row>
    <row r="37" spans="1:19" x14ac:dyDescent="0.2">
      <c r="A37" s="1">
        <v>38899</v>
      </c>
      <c r="B37" s="38">
        <v>46</v>
      </c>
      <c r="C37" s="39">
        <v>61199.576000000001</v>
      </c>
      <c r="D37" s="38">
        <v>17</v>
      </c>
      <c r="E37" s="25">
        <f t="shared" si="2"/>
        <v>0.36956521739130432</v>
      </c>
      <c r="F37" s="37">
        <v>19</v>
      </c>
      <c r="G37" s="39">
        <v>4912.0219999999999</v>
      </c>
      <c r="H37" s="57">
        <v>1590293.21</v>
      </c>
      <c r="I37" s="58">
        <f t="shared" si="3"/>
        <v>323.75531094934018</v>
      </c>
      <c r="J37" s="41"/>
      <c r="K37" s="1">
        <v>41456</v>
      </c>
      <c r="L37" s="38">
        <v>82</v>
      </c>
      <c r="M37" s="39">
        <v>133854.75399999999</v>
      </c>
      <c r="N37" s="11">
        <v>15</v>
      </c>
      <c r="O37" s="25">
        <f t="shared" si="4"/>
        <v>0.18292682926829268</v>
      </c>
      <c r="P37" s="37">
        <v>14</v>
      </c>
      <c r="Q37" s="39">
        <v>1785.3989999999999</v>
      </c>
      <c r="R37" s="40">
        <v>700580.55</v>
      </c>
      <c r="S37" s="6">
        <f t="shared" si="5"/>
        <v>392.39438915334898</v>
      </c>
    </row>
    <row r="38" spans="1:19" x14ac:dyDescent="0.2">
      <c r="A38" s="1">
        <v>38930</v>
      </c>
      <c r="B38" s="38">
        <v>98</v>
      </c>
      <c r="C38" s="39">
        <v>144142.10999999999</v>
      </c>
      <c r="D38" s="38">
        <v>37</v>
      </c>
      <c r="E38" s="25">
        <f t="shared" si="2"/>
        <v>0.37755102040816324</v>
      </c>
      <c r="F38" s="37">
        <v>47</v>
      </c>
      <c r="G38" s="39">
        <v>11769.25</v>
      </c>
      <c r="H38" s="57">
        <v>4274006.8099999996</v>
      </c>
      <c r="I38" s="58">
        <f t="shared" si="3"/>
        <v>363.15031204197373</v>
      </c>
      <c r="J38" s="41"/>
      <c r="K38" s="1">
        <v>41487</v>
      </c>
      <c r="L38" s="38">
        <v>58</v>
      </c>
      <c r="M38" s="39">
        <v>53844.112000000001</v>
      </c>
      <c r="N38" s="11">
        <v>18</v>
      </c>
      <c r="O38" s="25">
        <f t="shared" si="4"/>
        <v>0.31034482758620691</v>
      </c>
      <c r="P38" s="37">
        <v>19</v>
      </c>
      <c r="Q38" s="39">
        <v>2484.8319999999999</v>
      </c>
      <c r="R38" s="40">
        <v>1124182.04</v>
      </c>
      <c r="S38" s="6">
        <f t="shared" si="5"/>
        <v>452.41772482002813</v>
      </c>
    </row>
    <row r="39" spans="1:19" x14ac:dyDescent="0.2">
      <c r="A39" s="1">
        <v>38961</v>
      </c>
      <c r="B39" s="38">
        <v>48</v>
      </c>
      <c r="C39" s="39">
        <v>44760.88</v>
      </c>
      <c r="D39" s="38">
        <v>26</v>
      </c>
      <c r="E39" s="25">
        <v>0.54166666666666663</v>
      </c>
      <c r="F39" s="37">
        <v>23</v>
      </c>
      <c r="G39" s="39">
        <v>5029.74</v>
      </c>
      <c r="H39" s="57">
        <v>2004961.5</v>
      </c>
      <c r="I39" s="58">
        <f t="shared" si="3"/>
        <v>398.62130050459865</v>
      </c>
      <c r="J39" s="41"/>
      <c r="K39" s="1">
        <v>41518</v>
      </c>
      <c r="L39" s="38">
        <v>51</v>
      </c>
      <c r="M39" s="39">
        <v>64044.93</v>
      </c>
      <c r="N39" s="11">
        <v>28</v>
      </c>
      <c r="O39" s="25">
        <f t="shared" si="4"/>
        <v>0.5490196078431373</v>
      </c>
      <c r="P39" s="37">
        <v>28</v>
      </c>
      <c r="Q39" s="39">
        <v>6825.8</v>
      </c>
      <c r="R39" s="40">
        <v>2715392.5</v>
      </c>
      <c r="S39" s="6">
        <f t="shared" si="5"/>
        <v>397.81307685546017</v>
      </c>
    </row>
    <row r="40" spans="1:19" x14ac:dyDescent="0.2">
      <c r="A40" s="1">
        <v>38991</v>
      </c>
      <c r="B40" s="38">
        <v>53</v>
      </c>
      <c r="C40" s="39">
        <v>36007.870000000003</v>
      </c>
      <c r="D40" s="38">
        <v>28</v>
      </c>
      <c r="E40" s="25">
        <f t="shared" ref="E40:E50" si="6">D40/B40</f>
        <v>0.52830188679245282</v>
      </c>
      <c r="F40" s="37">
        <v>28</v>
      </c>
      <c r="G40" s="39">
        <v>4383.7</v>
      </c>
      <c r="H40" s="57">
        <v>1846724.83</v>
      </c>
      <c r="I40" s="58">
        <f t="shared" si="3"/>
        <v>421.27080548395196</v>
      </c>
      <c r="J40" s="41"/>
      <c r="K40" s="1">
        <v>41548</v>
      </c>
      <c r="L40" s="38">
        <v>45</v>
      </c>
      <c r="M40" s="39">
        <v>61725.13</v>
      </c>
      <c r="N40" s="11">
        <v>21</v>
      </c>
      <c r="O40" s="25">
        <f t="shared" si="4"/>
        <v>0.46666666666666667</v>
      </c>
      <c r="P40" s="37">
        <v>24</v>
      </c>
      <c r="Q40" s="39">
        <v>15360.535</v>
      </c>
      <c r="R40" s="40">
        <v>4021116.7</v>
      </c>
      <c r="S40" s="6">
        <f t="shared" si="5"/>
        <v>261.78233375334912</v>
      </c>
    </row>
    <row r="41" spans="1:19" x14ac:dyDescent="0.2">
      <c r="A41" s="1">
        <v>39022</v>
      </c>
      <c r="B41" s="38">
        <v>93</v>
      </c>
      <c r="C41" s="39">
        <v>84329.324999999997</v>
      </c>
      <c r="D41" s="38">
        <v>43</v>
      </c>
      <c r="E41" s="25">
        <f t="shared" si="6"/>
        <v>0.46236559139784944</v>
      </c>
      <c r="F41" s="37">
        <v>38</v>
      </c>
      <c r="G41" s="39">
        <v>16457.63</v>
      </c>
      <c r="H41" s="57">
        <v>5058312.37</v>
      </c>
      <c r="I41" s="58">
        <f t="shared" si="3"/>
        <v>307.35363293499734</v>
      </c>
      <c r="J41" s="41"/>
      <c r="K41" s="1">
        <v>41579</v>
      </c>
      <c r="L41" s="38">
        <v>103</v>
      </c>
      <c r="M41" s="39">
        <v>132116.56899999999</v>
      </c>
      <c r="N41" s="11">
        <v>19</v>
      </c>
      <c r="O41" s="25">
        <f t="shared" si="4"/>
        <v>0.18446601941747573</v>
      </c>
      <c r="P41" s="37">
        <v>22</v>
      </c>
      <c r="Q41" s="39">
        <v>6895.3890000000001</v>
      </c>
      <c r="R41" s="40">
        <v>2690297.58</v>
      </c>
      <c r="S41" s="6">
        <f t="shared" si="5"/>
        <v>390.15892794445682</v>
      </c>
    </row>
    <row r="42" spans="1:19" x14ac:dyDescent="0.2">
      <c r="A42" s="1">
        <v>39052</v>
      </c>
      <c r="B42" s="38">
        <v>72</v>
      </c>
      <c r="C42" s="39">
        <v>58722.375999999997</v>
      </c>
      <c r="D42" s="38">
        <v>37</v>
      </c>
      <c r="E42" s="25">
        <f t="shared" si="6"/>
        <v>0.51388888888888884</v>
      </c>
      <c r="F42" s="37">
        <v>42</v>
      </c>
      <c r="G42" s="39">
        <v>4490.0559999999996</v>
      </c>
      <c r="H42" s="57">
        <v>2214236.41</v>
      </c>
      <c r="I42" s="58">
        <f t="shared" si="3"/>
        <v>493.14227038593737</v>
      </c>
      <c r="J42" s="41"/>
      <c r="K42" s="1">
        <v>41609</v>
      </c>
      <c r="L42" s="38">
        <v>49</v>
      </c>
      <c r="M42" s="39">
        <v>15434.72</v>
      </c>
      <c r="N42" s="11">
        <v>26</v>
      </c>
      <c r="O42" s="25">
        <f t="shared" si="4"/>
        <v>0.53061224489795922</v>
      </c>
      <c r="P42" s="37">
        <v>26</v>
      </c>
      <c r="Q42" s="39">
        <v>2624.17</v>
      </c>
      <c r="R42" s="40">
        <v>770570.92</v>
      </c>
      <c r="S42" s="6">
        <f t="shared" si="5"/>
        <v>293.64367399977897</v>
      </c>
    </row>
    <row r="43" spans="1:19" x14ac:dyDescent="0.2">
      <c r="A43" s="1">
        <v>39083</v>
      </c>
      <c r="B43" s="38">
        <v>44</v>
      </c>
      <c r="C43" s="15">
        <v>43615.048000000003</v>
      </c>
      <c r="D43" s="38">
        <v>23</v>
      </c>
      <c r="E43" s="25">
        <f t="shared" si="6"/>
        <v>0.52272727272727271</v>
      </c>
      <c r="F43" s="37">
        <v>22</v>
      </c>
      <c r="G43" s="39">
        <v>8504.4390000000003</v>
      </c>
      <c r="H43" s="57">
        <v>4569069.37</v>
      </c>
      <c r="I43" s="58">
        <f t="shared" si="3"/>
        <v>537.25699837461354</v>
      </c>
      <c r="K43" s="1">
        <v>41640</v>
      </c>
      <c r="L43" s="38">
        <v>58</v>
      </c>
      <c r="M43" s="39">
        <v>76542.25</v>
      </c>
      <c r="N43" s="11">
        <v>20</v>
      </c>
      <c r="O43" s="25">
        <f t="shared" si="4"/>
        <v>0.34482758620689657</v>
      </c>
      <c r="P43" s="37">
        <v>21</v>
      </c>
      <c r="Q43" s="39">
        <v>2332.27</v>
      </c>
      <c r="R43" s="40">
        <v>816900.26</v>
      </c>
      <c r="S43" s="6">
        <f t="shared" si="5"/>
        <v>350.25972979114766</v>
      </c>
    </row>
    <row r="44" spans="1:19" x14ac:dyDescent="0.2">
      <c r="A44" s="1">
        <v>39114</v>
      </c>
      <c r="B44" s="38">
        <v>61</v>
      </c>
      <c r="C44" s="15">
        <v>68927.865000000005</v>
      </c>
      <c r="D44" s="38">
        <v>36</v>
      </c>
      <c r="E44" s="25">
        <f t="shared" si="6"/>
        <v>0.5901639344262295</v>
      </c>
      <c r="F44" s="37">
        <v>39</v>
      </c>
      <c r="G44" s="39">
        <v>10701.885</v>
      </c>
      <c r="H44" s="57">
        <v>11078923.369999999</v>
      </c>
      <c r="I44" s="58">
        <f>H44/G44</f>
        <v>1035.2310242541382</v>
      </c>
      <c r="K44" s="1">
        <v>41671</v>
      </c>
      <c r="L44" s="38">
        <v>44</v>
      </c>
      <c r="M44" s="39">
        <v>63234.474999999999</v>
      </c>
      <c r="N44" s="11">
        <v>17</v>
      </c>
      <c r="O44" s="25">
        <f t="shared" si="4"/>
        <v>0.38636363636363635</v>
      </c>
      <c r="P44" s="37">
        <v>20</v>
      </c>
      <c r="Q44" s="39">
        <v>3010.5450000000001</v>
      </c>
      <c r="R44" s="40">
        <v>1106094.3999999999</v>
      </c>
      <c r="S44" s="6">
        <f t="shared" si="5"/>
        <v>367.40669878709667</v>
      </c>
    </row>
    <row r="45" spans="1:19" x14ac:dyDescent="0.2">
      <c r="A45" s="1">
        <v>39142</v>
      </c>
      <c r="B45" s="38">
        <v>37</v>
      </c>
      <c r="C45" s="15">
        <v>55261.794999999998</v>
      </c>
      <c r="D45" s="38">
        <v>19</v>
      </c>
      <c r="E45" s="25">
        <f>D45/B45</f>
        <v>0.51351351351351349</v>
      </c>
      <c r="F45" s="37">
        <v>23</v>
      </c>
      <c r="G45" s="39">
        <v>5996.2950000000001</v>
      </c>
      <c r="H45" s="57">
        <v>2567201.33</v>
      </c>
      <c r="I45" s="58">
        <f>H45/G45</f>
        <v>428.13125938600422</v>
      </c>
      <c r="K45" s="1">
        <v>41699</v>
      </c>
      <c r="L45" s="38">
        <v>40</v>
      </c>
      <c r="M45" s="39">
        <v>57073.247000000003</v>
      </c>
      <c r="N45" s="11">
        <v>13</v>
      </c>
      <c r="O45" s="25">
        <f t="shared" si="4"/>
        <v>0.32500000000000001</v>
      </c>
      <c r="P45" s="37">
        <v>9</v>
      </c>
      <c r="Q45" s="39">
        <v>2513.4169999999999</v>
      </c>
      <c r="R45" s="40">
        <v>769753.95</v>
      </c>
      <c r="S45" s="6">
        <f t="shared" si="5"/>
        <v>306.25795480813571</v>
      </c>
    </row>
    <row r="46" spans="1:1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57">
        <v>3250525.86</v>
      </c>
      <c r="I46" s="58">
        <f>H46/G46</f>
        <v>322.24518594008993</v>
      </c>
      <c r="K46" s="1">
        <v>41730</v>
      </c>
      <c r="L46" s="38">
        <v>44</v>
      </c>
      <c r="M46" s="39">
        <v>29698.25</v>
      </c>
      <c r="N46" s="11">
        <v>33</v>
      </c>
      <c r="O46" s="25">
        <f t="shared" si="4"/>
        <v>0.75</v>
      </c>
      <c r="P46" s="37">
        <v>32</v>
      </c>
      <c r="Q46" s="39">
        <v>3851.83</v>
      </c>
      <c r="R46" s="40">
        <v>1871963.56</v>
      </c>
      <c r="S46" s="6">
        <f t="shared" si="5"/>
        <v>485.9932966927409</v>
      </c>
    </row>
    <row r="47" spans="1:1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57">
        <v>4844311.6399999997</v>
      </c>
      <c r="I47" s="58">
        <f>H47/G47</f>
        <v>768.47361199020895</v>
      </c>
      <c r="K47" s="1">
        <v>41760</v>
      </c>
      <c r="L47" s="38">
        <v>51</v>
      </c>
      <c r="M47" s="39">
        <v>31101.126</v>
      </c>
      <c r="N47" s="11">
        <v>21</v>
      </c>
      <c r="O47" s="25">
        <f t="shared" si="4"/>
        <v>0.41176470588235292</v>
      </c>
      <c r="P47" s="37">
        <v>12</v>
      </c>
      <c r="Q47" s="39">
        <v>1817.69</v>
      </c>
      <c r="R47" s="40">
        <v>580974.12</v>
      </c>
      <c r="S47" s="6">
        <f t="shared" si="5"/>
        <v>319.62222381154101</v>
      </c>
    </row>
    <row r="48" spans="1:1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>D48/B48</f>
        <v>0.31313131313131315</v>
      </c>
      <c r="F48" s="37">
        <v>31</v>
      </c>
      <c r="G48" s="39">
        <v>8098.1279999999997</v>
      </c>
      <c r="H48" s="57">
        <v>4008594.4</v>
      </c>
      <c r="I48" s="58">
        <f>H48/G48</f>
        <v>495.00259813132124</v>
      </c>
      <c r="K48" s="1">
        <v>41791</v>
      </c>
      <c r="L48" s="38">
        <v>45</v>
      </c>
      <c r="M48" s="39">
        <v>51466.26</v>
      </c>
      <c r="N48" s="11">
        <v>10</v>
      </c>
      <c r="O48" s="25">
        <f t="shared" si="4"/>
        <v>0.22222222222222221</v>
      </c>
      <c r="P48" s="37">
        <v>10</v>
      </c>
      <c r="Q48" s="39">
        <v>3479.1689999999999</v>
      </c>
      <c r="R48" s="40">
        <v>1138394.1000000001</v>
      </c>
      <c r="S48" s="6">
        <f t="shared" si="5"/>
        <v>327.20287516932927</v>
      </c>
    </row>
    <row r="49" spans="1:1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6"/>
        <v>0.27777777777777779</v>
      </c>
      <c r="F49" s="37">
        <v>27</v>
      </c>
      <c r="G49" s="39">
        <v>8524.27</v>
      </c>
      <c r="H49" s="57">
        <v>2529957.38</v>
      </c>
      <c r="I49" s="58">
        <f t="shared" si="3"/>
        <v>296.79460880521145</v>
      </c>
      <c r="K49" s="1">
        <v>41821</v>
      </c>
      <c r="L49" s="38">
        <v>39</v>
      </c>
      <c r="M49" s="39">
        <v>62867.24</v>
      </c>
      <c r="N49" s="11">
        <v>14</v>
      </c>
      <c r="O49" s="25">
        <f t="shared" si="4"/>
        <v>0.35897435897435898</v>
      </c>
      <c r="P49" s="37">
        <v>15</v>
      </c>
      <c r="Q49" s="39">
        <v>7561.4</v>
      </c>
      <c r="R49" s="40">
        <v>1512670.89</v>
      </c>
      <c r="S49" s="6">
        <f t="shared" si="5"/>
        <v>200.05169545322295</v>
      </c>
    </row>
    <row r="50" spans="1:1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6"/>
        <v>0.3493975903614458</v>
      </c>
      <c r="F50" s="37">
        <v>28</v>
      </c>
      <c r="G50" s="39">
        <v>10786.901</v>
      </c>
      <c r="H50" s="57">
        <v>2892575.29</v>
      </c>
      <c r="I50" s="58">
        <f t="shared" si="3"/>
        <v>268.15628418208343</v>
      </c>
      <c r="K50" s="1">
        <v>41852</v>
      </c>
      <c r="L50" s="38">
        <v>35</v>
      </c>
      <c r="M50" s="39">
        <v>24438.69</v>
      </c>
      <c r="N50" s="11">
        <v>21</v>
      </c>
      <c r="O50" s="25">
        <f t="shared" si="4"/>
        <v>0.6</v>
      </c>
      <c r="P50" s="37">
        <v>27</v>
      </c>
      <c r="Q50" s="39">
        <v>3036.2550000000001</v>
      </c>
      <c r="R50" s="40">
        <v>997895.9</v>
      </c>
      <c r="S50" s="6">
        <f t="shared" si="5"/>
        <v>328.66010924642364</v>
      </c>
    </row>
    <row r="51" spans="1:1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57" si="7">D51/B51</f>
        <v>0.31111111111111112</v>
      </c>
      <c r="F51" s="37">
        <v>14</v>
      </c>
      <c r="G51" s="39">
        <v>3083.3</v>
      </c>
      <c r="H51" s="40">
        <v>1936243.01</v>
      </c>
      <c r="I51" s="58">
        <f t="shared" ref="I51:I69" si="8">H51/G51</f>
        <v>627.97749489183661</v>
      </c>
      <c r="K51" s="1">
        <v>41883</v>
      </c>
      <c r="L51" s="38">
        <v>29</v>
      </c>
      <c r="M51" s="39">
        <v>46708.56</v>
      </c>
      <c r="N51" s="11">
        <v>8</v>
      </c>
      <c r="O51" s="25">
        <f t="shared" si="4"/>
        <v>0.27586206896551724</v>
      </c>
      <c r="P51" s="37">
        <v>6</v>
      </c>
      <c r="Q51" s="39">
        <v>1733.42</v>
      </c>
      <c r="R51" s="40">
        <v>663723.30000000005</v>
      </c>
      <c r="S51" s="6">
        <f t="shared" si="5"/>
        <v>382.89814355436073</v>
      </c>
    </row>
    <row r="52" spans="1:1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7"/>
        <v>0.34042553191489361</v>
      </c>
      <c r="F52" s="37">
        <v>18</v>
      </c>
      <c r="G52" s="39">
        <v>5381.1890000000003</v>
      </c>
      <c r="H52" s="57">
        <v>6035465.6900000004</v>
      </c>
      <c r="I52" s="58">
        <f t="shared" si="8"/>
        <v>1121.5858967228246</v>
      </c>
      <c r="K52" s="1">
        <v>41913</v>
      </c>
      <c r="L52" s="38">
        <v>13</v>
      </c>
      <c r="M52" s="39">
        <v>12488.72</v>
      </c>
      <c r="N52" s="11">
        <v>11</v>
      </c>
      <c r="O52" s="25">
        <f t="shared" si="4"/>
        <v>0.84615384615384615</v>
      </c>
      <c r="P52" s="37">
        <v>10</v>
      </c>
      <c r="Q52" s="39">
        <v>2962.67</v>
      </c>
      <c r="R52" s="40">
        <v>1196508.22</v>
      </c>
      <c r="S52" s="6">
        <f t="shared" si="5"/>
        <v>403.86145605146709</v>
      </c>
    </row>
    <row r="53" spans="1:1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7"/>
        <v>0.51162790697674421</v>
      </c>
      <c r="F53" s="37">
        <v>19</v>
      </c>
      <c r="G53" s="39">
        <v>3024.4690000000001</v>
      </c>
      <c r="H53" s="57">
        <v>1171854.94</v>
      </c>
      <c r="I53" s="58">
        <f t="shared" si="8"/>
        <v>387.45807611187286</v>
      </c>
      <c r="K53" s="1">
        <v>41944</v>
      </c>
      <c r="L53" s="38">
        <v>7</v>
      </c>
      <c r="M53" s="39">
        <v>5624.23</v>
      </c>
      <c r="N53" s="11">
        <v>4</v>
      </c>
      <c r="O53" s="25">
        <f t="shared" si="4"/>
        <v>0.5714285714285714</v>
      </c>
      <c r="P53" s="37">
        <v>4</v>
      </c>
      <c r="Q53" s="39">
        <v>392.23</v>
      </c>
      <c r="R53" s="40">
        <v>69330.149999999994</v>
      </c>
      <c r="S53" s="6">
        <f t="shared" si="5"/>
        <v>176.75891696198656</v>
      </c>
    </row>
    <row r="54" spans="1:1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7"/>
        <v>0.50980392156862742</v>
      </c>
      <c r="F54" s="37">
        <v>24</v>
      </c>
      <c r="G54" s="39">
        <v>9097.2000000000007</v>
      </c>
      <c r="H54" s="57">
        <v>2413328.16</v>
      </c>
      <c r="I54" s="58">
        <f t="shared" si="8"/>
        <v>265.28252209471043</v>
      </c>
      <c r="K54" s="1">
        <v>41974</v>
      </c>
      <c r="L54" s="38">
        <v>22</v>
      </c>
      <c r="M54" s="39">
        <v>12943.715</v>
      </c>
      <c r="N54" s="11">
        <v>10</v>
      </c>
      <c r="O54" s="25">
        <f t="shared" si="4"/>
        <v>0.45454545454545453</v>
      </c>
      <c r="P54" s="37">
        <v>10</v>
      </c>
      <c r="Q54" s="39">
        <v>1169.7149999999999</v>
      </c>
      <c r="R54" s="40">
        <v>634492.9</v>
      </c>
      <c r="S54" s="6">
        <f t="shared" si="5"/>
        <v>542.43375523097518</v>
      </c>
    </row>
    <row r="55" spans="1:1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7"/>
        <v>0.40677966101694918</v>
      </c>
      <c r="F55" s="37">
        <v>19</v>
      </c>
      <c r="G55" s="39">
        <v>5503.9359999999997</v>
      </c>
      <c r="H55" s="57">
        <v>1304223.48</v>
      </c>
      <c r="I55" s="58">
        <f t="shared" si="8"/>
        <v>236.96196322050258</v>
      </c>
      <c r="K55" s="1">
        <v>42005</v>
      </c>
      <c r="L55" s="38">
        <v>94</v>
      </c>
      <c r="M55" s="39">
        <v>114412.42200000001</v>
      </c>
      <c r="N55" s="11">
        <v>28</v>
      </c>
      <c r="O55" s="25">
        <f t="shared" si="4"/>
        <v>0.2978723404255319</v>
      </c>
      <c r="P55" s="37">
        <v>36</v>
      </c>
      <c r="Q55" s="39">
        <v>5451.0619999999999</v>
      </c>
      <c r="R55" s="40">
        <v>2700090.2</v>
      </c>
      <c r="S55" s="6">
        <f t="shared" si="5"/>
        <v>495.33287275030079</v>
      </c>
    </row>
    <row r="56" spans="1:1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7"/>
        <v>0.4642857142857143</v>
      </c>
      <c r="F56" s="37">
        <v>13</v>
      </c>
      <c r="G56" s="39">
        <v>1407.7</v>
      </c>
      <c r="H56" s="57">
        <v>433826.75</v>
      </c>
      <c r="I56" s="58">
        <f t="shared" si="8"/>
        <v>308.18125310790651</v>
      </c>
      <c r="K56" s="1">
        <v>42036</v>
      </c>
      <c r="L56" s="38">
        <v>43</v>
      </c>
      <c r="M56" s="39">
        <v>52221.114999999998</v>
      </c>
      <c r="N56" s="11">
        <v>13</v>
      </c>
      <c r="O56" s="25">
        <f t="shared" si="4"/>
        <v>0.30232558139534882</v>
      </c>
      <c r="P56" s="37">
        <v>11</v>
      </c>
      <c r="Q56" s="39">
        <v>1089.7149999999999</v>
      </c>
      <c r="R56" s="40">
        <v>307035.95600000001</v>
      </c>
      <c r="S56" s="6">
        <f t="shared" si="5"/>
        <v>281.75803398136213</v>
      </c>
    </row>
    <row r="57" spans="1:1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7"/>
        <v>0.42608695652173911</v>
      </c>
      <c r="F57" s="37">
        <v>42</v>
      </c>
      <c r="G57" s="39">
        <v>17154.46</v>
      </c>
      <c r="H57" s="57">
        <v>3959010.21</v>
      </c>
      <c r="I57" s="58">
        <f t="shared" si="8"/>
        <v>230.78605855270291</v>
      </c>
      <c r="K57" s="1">
        <v>42064</v>
      </c>
      <c r="L57" s="38">
        <v>23</v>
      </c>
      <c r="M57" s="39">
        <v>22463.84</v>
      </c>
      <c r="N57" s="11">
        <v>11</v>
      </c>
      <c r="O57" s="25">
        <f t="shared" si="4"/>
        <v>0.47826086956521741</v>
      </c>
      <c r="P57" s="37">
        <v>11</v>
      </c>
      <c r="Q57" s="39">
        <v>1108.3</v>
      </c>
      <c r="R57" s="40">
        <v>2202616.44</v>
      </c>
      <c r="S57" s="6">
        <f t="shared" si="5"/>
        <v>1987.3828746729225</v>
      </c>
    </row>
    <row r="58" spans="1:1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v>0.49152542372881358</v>
      </c>
      <c r="F58" s="37">
        <v>24</v>
      </c>
      <c r="G58" s="39">
        <v>3471.2919999999999</v>
      </c>
      <c r="H58" s="57">
        <v>1409967.24</v>
      </c>
      <c r="I58" s="58">
        <f t="shared" si="8"/>
        <v>406.17938220120925</v>
      </c>
      <c r="K58" s="1">
        <v>42095</v>
      </c>
      <c r="L58" s="38">
        <v>4</v>
      </c>
      <c r="M58" s="39">
        <v>2071.66</v>
      </c>
      <c r="N58" s="11">
        <v>3</v>
      </c>
      <c r="O58" s="25">
        <f t="shared" si="4"/>
        <v>0.75</v>
      </c>
      <c r="P58" s="37">
        <v>3</v>
      </c>
      <c r="Q58" s="39">
        <v>102.64</v>
      </c>
      <c r="R58" s="40">
        <v>23810</v>
      </c>
      <c r="S58" s="6">
        <f t="shared" si="5"/>
        <v>231.97583787996882</v>
      </c>
    </row>
    <row r="59" spans="1:1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v>0.58695652173913049</v>
      </c>
      <c r="F59" s="37">
        <v>20</v>
      </c>
      <c r="G59" s="39">
        <v>4675.3630000000003</v>
      </c>
      <c r="H59" s="57">
        <v>2287897.7799999998</v>
      </c>
      <c r="I59" s="58">
        <f t="shared" si="8"/>
        <v>489.35190272926394</v>
      </c>
      <c r="K59" s="1">
        <v>42125</v>
      </c>
      <c r="L59" s="38">
        <v>2</v>
      </c>
      <c r="M59" s="39">
        <v>75.292000000000002</v>
      </c>
      <c r="N59" s="11">
        <v>2</v>
      </c>
      <c r="O59" s="25">
        <f t="shared" ref="O59:O63" si="9">N59/L59</f>
        <v>1</v>
      </c>
      <c r="P59" s="37">
        <v>1</v>
      </c>
      <c r="Q59" s="39">
        <v>36.07</v>
      </c>
      <c r="R59" s="40">
        <v>6312.25</v>
      </c>
      <c r="S59" s="6">
        <f t="shared" ref="S59:S61" si="10">R59/Q59</f>
        <v>175</v>
      </c>
    </row>
    <row r="60" spans="1:1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v>0.75308641975308643</v>
      </c>
      <c r="F60" s="37">
        <v>38</v>
      </c>
      <c r="G60" s="39">
        <v>9852.02</v>
      </c>
      <c r="H60" s="57">
        <v>35829909.810000002</v>
      </c>
      <c r="I60" s="58">
        <f t="shared" si="8"/>
        <v>3636.8084727802016</v>
      </c>
      <c r="K60" s="1">
        <v>42156</v>
      </c>
      <c r="L60" s="38">
        <v>35</v>
      </c>
      <c r="M60" s="39">
        <v>4786.67</v>
      </c>
      <c r="N60" s="11">
        <v>8</v>
      </c>
      <c r="O60" s="25">
        <f t="shared" si="9"/>
        <v>0.22857142857142856</v>
      </c>
      <c r="P60" s="37">
        <v>8</v>
      </c>
      <c r="Q60" s="39">
        <v>805.87</v>
      </c>
      <c r="R60" s="40">
        <v>3745369</v>
      </c>
      <c r="S60" s="6">
        <f t="shared" si="10"/>
        <v>4647.6094159107552</v>
      </c>
    </row>
    <row r="61" spans="1:1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>D61/B61</f>
        <v>0.56716417910447758</v>
      </c>
      <c r="F61" s="37">
        <v>29</v>
      </c>
      <c r="G61" s="39">
        <v>6568.7629999999999</v>
      </c>
      <c r="H61" s="68">
        <v>48806966.780000001</v>
      </c>
      <c r="I61" s="69">
        <f t="shared" si="8"/>
        <v>7430.1610181399456</v>
      </c>
      <c r="K61" s="1">
        <v>42186</v>
      </c>
      <c r="L61" s="38">
        <v>2</v>
      </c>
      <c r="M61" s="39">
        <v>2071.1799999999998</v>
      </c>
      <c r="N61" s="11">
        <v>2</v>
      </c>
      <c r="O61" s="25">
        <f t="shared" si="9"/>
        <v>1</v>
      </c>
      <c r="P61" s="37">
        <v>2</v>
      </c>
      <c r="Q61" s="39">
        <v>36.020000000000003</v>
      </c>
      <c r="R61" s="40">
        <v>9005</v>
      </c>
      <c r="S61" s="6">
        <f t="shared" si="10"/>
        <v>249.99999999999997</v>
      </c>
    </row>
    <row r="62" spans="1:1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>D62/B62</f>
        <v>1</v>
      </c>
      <c r="F62" s="37">
        <v>51</v>
      </c>
      <c r="G62" s="39">
        <v>7432.76</v>
      </c>
      <c r="H62" s="68">
        <v>93831700.030000001</v>
      </c>
      <c r="I62" s="69">
        <f t="shared" si="8"/>
        <v>12624.072354011161</v>
      </c>
      <c r="K62" s="1">
        <v>42217</v>
      </c>
      <c r="L62" s="38">
        <v>25</v>
      </c>
      <c r="M62" s="39">
        <v>1528.5119999999999</v>
      </c>
      <c r="N62" s="11">
        <v>21</v>
      </c>
      <c r="O62" s="25">
        <f t="shared" si="9"/>
        <v>0.84</v>
      </c>
      <c r="P62" s="37">
        <v>21</v>
      </c>
      <c r="Q62" s="39">
        <v>1443.5920000000001</v>
      </c>
      <c r="R62" s="40">
        <v>3084851.37</v>
      </c>
      <c r="S62" s="6">
        <f>R62/Q62</f>
        <v>2136.9274490299199</v>
      </c>
    </row>
    <row r="63" spans="1:19" x14ac:dyDescent="0.2">
      <c r="A63" s="1">
        <v>39692</v>
      </c>
      <c r="B63" s="38">
        <v>0</v>
      </c>
      <c r="C63" s="39">
        <v>0</v>
      </c>
      <c r="D63" s="11">
        <v>0</v>
      </c>
      <c r="E63" s="25">
        <v>0</v>
      </c>
      <c r="F63" s="37">
        <v>0</v>
      </c>
      <c r="G63" s="39">
        <v>0</v>
      </c>
      <c r="H63" s="68">
        <v>0</v>
      </c>
      <c r="I63" s="69"/>
      <c r="K63" s="1">
        <v>42248</v>
      </c>
      <c r="L63" s="38">
        <v>36</v>
      </c>
      <c r="M63" s="39">
        <v>54402.961000000003</v>
      </c>
      <c r="N63" s="11">
        <v>10</v>
      </c>
      <c r="O63" s="25">
        <f t="shared" si="9"/>
        <v>0.27777777777777779</v>
      </c>
      <c r="P63" s="37">
        <v>10</v>
      </c>
      <c r="Q63" s="39">
        <v>1598.3219999999999</v>
      </c>
      <c r="R63" s="40">
        <v>476400.04</v>
      </c>
      <c r="S63" s="6">
        <f>R63/Q63</f>
        <v>298.06261817080662</v>
      </c>
    </row>
    <row r="64" spans="1:1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ref="E64:E73" si="11">D64/B64</f>
        <v>0.38692098092643051</v>
      </c>
      <c r="F64" s="37">
        <v>128</v>
      </c>
      <c r="G64" s="39">
        <v>32685.321</v>
      </c>
      <c r="H64" s="68">
        <v>43559940.380000003</v>
      </c>
      <c r="I64" s="69">
        <f t="shared" si="8"/>
        <v>1332.7065192353473</v>
      </c>
      <c r="K64" s="1">
        <v>42278</v>
      </c>
      <c r="L64" s="38">
        <v>36</v>
      </c>
      <c r="M64" s="39">
        <v>40385.69</v>
      </c>
      <c r="N64" s="11">
        <v>6</v>
      </c>
      <c r="O64" s="25">
        <v>0.16666666666666666</v>
      </c>
      <c r="P64" s="37">
        <v>6</v>
      </c>
      <c r="Q64" s="39">
        <v>387.03500000000003</v>
      </c>
      <c r="R64" s="40">
        <v>96492.38</v>
      </c>
      <c r="S64" s="6">
        <v>249.31176766959061</v>
      </c>
    </row>
    <row r="65" spans="1:1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11"/>
        <v>0.34193548387096773</v>
      </c>
      <c r="F65" s="37">
        <v>41</v>
      </c>
      <c r="G65" s="39">
        <v>8925.3739999999998</v>
      </c>
      <c r="H65" s="68">
        <v>3757649.9199999999</v>
      </c>
      <c r="I65" s="69">
        <f t="shared" si="8"/>
        <v>421.00755889893242</v>
      </c>
      <c r="K65" s="1">
        <v>42309</v>
      </c>
      <c r="L65" s="38">
        <v>10</v>
      </c>
      <c r="M65" s="39">
        <v>12834.07</v>
      </c>
      <c r="N65" s="11">
        <v>4</v>
      </c>
      <c r="O65" s="25">
        <v>0.4</v>
      </c>
      <c r="P65" s="37">
        <v>4</v>
      </c>
      <c r="Q65" s="39">
        <v>126.17</v>
      </c>
      <c r="R65" s="40">
        <v>22165.52</v>
      </c>
      <c r="S65" s="6">
        <v>175.67979709915193</v>
      </c>
    </row>
    <row r="66" spans="1:1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11"/>
        <v>0.352112676056338</v>
      </c>
      <c r="F66" s="37">
        <v>29</v>
      </c>
      <c r="G66" s="39">
        <v>4268.826</v>
      </c>
      <c r="H66" s="68">
        <v>1501254.23</v>
      </c>
      <c r="I66" s="69">
        <f t="shared" si="8"/>
        <v>351.67847787658712</v>
      </c>
      <c r="K66" s="1">
        <v>42339</v>
      </c>
      <c r="L66" s="38">
        <v>56</v>
      </c>
      <c r="M66" s="39">
        <v>82769.66</v>
      </c>
      <c r="N66" s="11">
        <v>6</v>
      </c>
      <c r="O66" s="25">
        <v>0.10714285714285714</v>
      </c>
      <c r="P66" s="37">
        <v>7</v>
      </c>
      <c r="Q66" s="39">
        <v>1485.43</v>
      </c>
      <c r="R66" s="40">
        <v>482109.5</v>
      </c>
      <c r="S66" s="6">
        <v>324.55888193990967</v>
      </c>
    </row>
    <row r="67" spans="1:1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11"/>
        <v>0.31168831168831168</v>
      </c>
      <c r="F67" s="37">
        <v>18</v>
      </c>
      <c r="G67" s="39">
        <v>3594.67</v>
      </c>
      <c r="H67" s="68">
        <v>880837.75</v>
      </c>
      <c r="I67" s="69">
        <f t="shared" si="8"/>
        <v>245.03994803417282</v>
      </c>
      <c r="K67" s="1">
        <v>42370</v>
      </c>
      <c r="L67" s="38">
        <v>13</v>
      </c>
      <c r="M67" s="39">
        <v>3189.5309999999999</v>
      </c>
      <c r="N67" s="11">
        <v>8</v>
      </c>
      <c r="O67" s="25">
        <v>0.61538461538461542</v>
      </c>
      <c r="P67" s="37">
        <v>8</v>
      </c>
      <c r="Q67" s="39">
        <v>867.77700000000004</v>
      </c>
      <c r="R67" s="40">
        <v>307629.73</v>
      </c>
      <c r="S67" s="6">
        <v>354.50320762131281</v>
      </c>
    </row>
    <row r="68" spans="1:1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11"/>
        <v>0.8571428571428571</v>
      </c>
      <c r="F68" s="37">
        <v>16</v>
      </c>
      <c r="G68" s="39">
        <v>1612.75</v>
      </c>
      <c r="H68" s="68">
        <v>604287.81999999995</v>
      </c>
      <c r="I68" s="69">
        <f t="shared" si="8"/>
        <v>374.6940443342117</v>
      </c>
      <c r="K68" s="1">
        <v>42401</v>
      </c>
      <c r="L68" s="38">
        <v>26</v>
      </c>
      <c r="M68" s="39">
        <v>23819.85</v>
      </c>
      <c r="N68" s="11">
        <v>13</v>
      </c>
      <c r="O68" s="25">
        <f t="shared" ref="O68:O79" si="12">N68/L68</f>
        <v>0.5</v>
      </c>
      <c r="P68" s="37">
        <v>18</v>
      </c>
      <c r="Q68" s="39">
        <v>2379.29</v>
      </c>
      <c r="R68" s="40">
        <v>519939.15</v>
      </c>
      <c r="S68" s="6">
        <f t="shared" ref="S68:S79" si="13">R68/Q68</f>
        <v>218.52701856436164</v>
      </c>
    </row>
    <row r="69" spans="1:1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11"/>
        <v>0.13333333333333333</v>
      </c>
      <c r="F69" s="37">
        <v>6</v>
      </c>
      <c r="G69" s="39">
        <v>2681.87</v>
      </c>
      <c r="H69" s="68">
        <v>1356772.99</v>
      </c>
      <c r="I69" s="69">
        <f t="shared" si="8"/>
        <v>505.90557707868021</v>
      </c>
      <c r="K69" s="1">
        <v>42430</v>
      </c>
      <c r="L69" s="38">
        <v>7</v>
      </c>
      <c r="M69" s="39">
        <v>5921</v>
      </c>
      <c r="N69" s="11">
        <v>3</v>
      </c>
      <c r="O69" s="25">
        <f t="shared" si="12"/>
        <v>0.42857142857142855</v>
      </c>
      <c r="P69" s="37">
        <v>3</v>
      </c>
      <c r="Q69" s="39">
        <v>240</v>
      </c>
      <c r="R69" s="40">
        <v>47190</v>
      </c>
      <c r="S69" s="6">
        <f t="shared" si="13"/>
        <v>196.625</v>
      </c>
    </row>
    <row r="70" spans="1:1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si="11"/>
        <v>0.3125</v>
      </c>
      <c r="F70" s="37">
        <v>9</v>
      </c>
      <c r="G70" s="39">
        <v>760.07</v>
      </c>
      <c r="H70" s="68">
        <v>773943.34</v>
      </c>
      <c r="I70" s="69">
        <v>1018.2527135658556</v>
      </c>
      <c r="K70" s="1">
        <v>42461</v>
      </c>
      <c r="L70" s="38">
        <v>7</v>
      </c>
      <c r="M70" s="39">
        <v>9360.5740000000005</v>
      </c>
      <c r="N70" s="11">
        <v>3</v>
      </c>
      <c r="O70" s="25">
        <f t="shared" si="12"/>
        <v>0.42857142857142855</v>
      </c>
      <c r="P70" s="37">
        <v>4</v>
      </c>
      <c r="Q70" s="39">
        <v>643.79399999999998</v>
      </c>
      <c r="R70" s="40">
        <v>139880.5</v>
      </c>
      <c r="S70" s="6">
        <f t="shared" si="13"/>
        <v>217.2752464297586</v>
      </c>
    </row>
    <row r="71" spans="1:19" x14ac:dyDescent="0.2">
      <c r="A71" s="1">
        <v>39934</v>
      </c>
      <c r="B71" s="38">
        <v>62</v>
      </c>
      <c r="C71" s="39">
        <v>47678.368999999999</v>
      </c>
      <c r="D71" s="11">
        <v>28</v>
      </c>
      <c r="E71" s="25">
        <f t="shared" si="11"/>
        <v>0.45161290322580644</v>
      </c>
      <c r="F71" s="37">
        <v>30</v>
      </c>
      <c r="G71" s="39">
        <v>11306.49</v>
      </c>
      <c r="H71" s="68">
        <v>3758375.82</v>
      </c>
      <c r="I71" s="69">
        <v>332.40871570222055</v>
      </c>
      <c r="K71" s="1">
        <v>42491</v>
      </c>
      <c r="L71" s="38">
        <v>18</v>
      </c>
      <c r="M71" s="39">
        <v>38210.347000000002</v>
      </c>
      <c r="N71" s="11">
        <v>2</v>
      </c>
      <c r="O71" s="25">
        <f t="shared" si="12"/>
        <v>0.1111111111111111</v>
      </c>
      <c r="P71" s="37">
        <v>4</v>
      </c>
      <c r="Q71" s="39">
        <v>1489.0170000000001</v>
      </c>
      <c r="R71" s="40">
        <v>312958.3</v>
      </c>
      <c r="S71" s="6">
        <f t="shared" si="13"/>
        <v>210.17778843357729</v>
      </c>
    </row>
    <row r="72" spans="1:19" x14ac:dyDescent="0.2">
      <c r="A72" s="1">
        <v>39965</v>
      </c>
      <c r="B72" s="38">
        <v>11</v>
      </c>
      <c r="C72" s="39">
        <v>6524.5020000000004</v>
      </c>
      <c r="D72" s="11">
        <v>11</v>
      </c>
      <c r="E72" s="25">
        <f t="shared" si="11"/>
        <v>1</v>
      </c>
      <c r="F72" s="37">
        <v>11</v>
      </c>
      <c r="G72" s="39">
        <v>477.50200000000001</v>
      </c>
      <c r="H72" s="68">
        <v>1441487.29</v>
      </c>
      <c r="I72" s="69">
        <v>3018.8089055124378</v>
      </c>
      <c r="K72" s="1">
        <v>42522</v>
      </c>
      <c r="L72" s="38">
        <v>9</v>
      </c>
      <c r="M72" s="39">
        <v>4657.46</v>
      </c>
      <c r="N72" s="11">
        <v>8</v>
      </c>
      <c r="O72" s="25">
        <f t="shared" si="12"/>
        <v>0.88888888888888884</v>
      </c>
      <c r="P72" s="37">
        <v>3</v>
      </c>
      <c r="Q72" s="39">
        <v>173</v>
      </c>
      <c r="R72" s="40">
        <v>31100</v>
      </c>
      <c r="S72" s="6">
        <f t="shared" si="13"/>
        <v>179.76878612716763</v>
      </c>
    </row>
    <row r="73" spans="1:1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11"/>
        <v>0.51020408163265307</v>
      </c>
      <c r="F73" s="37">
        <v>25</v>
      </c>
      <c r="G73" s="39">
        <v>5308.0010000000002</v>
      </c>
      <c r="H73" s="68">
        <v>3236428.98</v>
      </c>
      <c r="I73" s="69">
        <v>609.72652039816865</v>
      </c>
      <c r="K73" s="1">
        <v>42552</v>
      </c>
      <c r="L73" s="38">
        <v>2</v>
      </c>
      <c r="M73" s="39">
        <v>587</v>
      </c>
      <c r="N73" s="11">
        <v>2</v>
      </c>
      <c r="O73" s="25">
        <f t="shared" si="12"/>
        <v>1</v>
      </c>
      <c r="P73" s="37">
        <v>2</v>
      </c>
      <c r="Q73" s="39">
        <v>294</v>
      </c>
      <c r="R73" s="40">
        <v>59150</v>
      </c>
      <c r="S73" s="6">
        <f t="shared" si="13"/>
        <v>201.1904761904762</v>
      </c>
    </row>
    <row r="74" spans="1:1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v>1.0465116279069768</v>
      </c>
      <c r="F74" s="37">
        <v>31</v>
      </c>
      <c r="G74" s="39">
        <v>2621.8330000000001</v>
      </c>
      <c r="H74" s="68">
        <v>7324454.3799999999</v>
      </c>
      <c r="I74" s="69">
        <v>2793.6387939277597</v>
      </c>
      <c r="K74" s="1">
        <v>42583</v>
      </c>
      <c r="L74" s="38">
        <v>14</v>
      </c>
      <c r="M74" s="39">
        <v>25314.43</v>
      </c>
      <c r="N74" s="11">
        <v>3</v>
      </c>
      <c r="O74" s="25">
        <f t="shared" si="12"/>
        <v>0.21428571428571427</v>
      </c>
      <c r="P74" s="37">
        <v>3</v>
      </c>
      <c r="Q74" s="39">
        <v>678.43</v>
      </c>
      <c r="R74" s="40">
        <v>343132.91</v>
      </c>
      <c r="S74" s="6">
        <f t="shared" si="13"/>
        <v>505.77496572969943</v>
      </c>
    </row>
    <row r="75" spans="1:1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v>0.6</v>
      </c>
      <c r="F75" s="37">
        <v>3</v>
      </c>
      <c r="G75" s="39">
        <v>47.091999999999999</v>
      </c>
      <c r="H75" s="68">
        <v>29932</v>
      </c>
      <c r="I75" s="69">
        <v>635.6068971375181</v>
      </c>
      <c r="K75" s="1">
        <v>42614</v>
      </c>
      <c r="L75" s="38">
        <v>21</v>
      </c>
      <c r="M75" s="39">
        <v>15373.48</v>
      </c>
      <c r="N75" s="11">
        <v>5</v>
      </c>
      <c r="O75" s="25">
        <f t="shared" si="12"/>
        <v>0.23809523809523808</v>
      </c>
      <c r="P75" s="37">
        <v>5</v>
      </c>
      <c r="Q75" s="39">
        <v>764.97400000000005</v>
      </c>
      <c r="R75" s="40">
        <v>156244.79999999999</v>
      </c>
      <c r="S75" s="6">
        <f t="shared" si="13"/>
        <v>204.24851040688961</v>
      </c>
    </row>
    <row r="76" spans="1:1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v>1.2391304347826086</v>
      </c>
      <c r="F76" s="37">
        <v>29</v>
      </c>
      <c r="G76" s="39">
        <v>1604.742</v>
      </c>
      <c r="H76" s="68">
        <v>12131040.07</v>
      </c>
      <c r="I76" s="69">
        <v>7559.4955886989937</v>
      </c>
      <c r="K76" s="1">
        <v>42644</v>
      </c>
      <c r="L76" s="38">
        <v>2</v>
      </c>
      <c r="M76" s="39">
        <v>45</v>
      </c>
      <c r="N76" s="11">
        <v>2</v>
      </c>
      <c r="O76" s="25">
        <f t="shared" si="12"/>
        <v>1</v>
      </c>
      <c r="P76" s="37">
        <v>2</v>
      </c>
      <c r="Q76" s="39">
        <v>45</v>
      </c>
      <c r="R76" s="40">
        <v>6500</v>
      </c>
      <c r="S76" s="6">
        <f t="shared" si="13"/>
        <v>144.44444444444446</v>
      </c>
    </row>
    <row r="77" spans="1:1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>D77/B77</f>
        <v>0.68</v>
      </c>
      <c r="F77" s="37">
        <v>13</v>
      </c>
      <c r="G77" s="39">
        <v>1382.0260000000001</v>
      </c>
      <c r="H77" s="68">
        <v>2654065.89</v>
      </c>
      <c r="I77" s="69">
        <f>H77/G77</f>
        <v>1920.4167577165697</v>
      </c>
      <c r="K77" s="1">
        <v>42675</v>
      </c>
      <c r="L77" s="38">
        <v>8</v>
      </c>
      <c r="M77" s="39">
        <v>5354.6970000000001</v>
      </c>
      <c r="N77" s="11">
        <v>2</v>
      </c>
      <c r="O77" s="25">
        <f t="shared" si="12"/>
        <v>0.25</v>
      </c>
      <c r="P77" s="37">
        <v>2</v>
      </c>
      <c r="Q77" s="39">
        <v>646</v>
      </c>
      <c r="R77" s="40">
        <v>131225</v>
      </c>
      <c r="S77" s="6">
        <f t="shared" si="13"/>
        <v>203.13467492260062</v>
      </c>
    </row>
    <row r="78" spans="1:1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>D78/B78</f>
        <v>0.76119402985074625</v>
      </c>
      <c r="F78" s="37">
        <v>40</v>
      </c>
      <c r="G78" s="39">
        <v>8016.3280000000004</v>
      </c>
      <c r="H78" s="68">
        <v>9445466.5500000007</v>
      </c>
      <c r="I78" s="69">
        <f>H78/G78</f>
        <v>1178.2784524285933</v>
      </c>
      <c r="K78" s="1">
        <v>42705</v>
      </c>
      <c r="L78" s="38">
        <v>34</v>
      </c>
      <c r="M78" s="39">
        <v>34792.53</v>
      </c>
      <c r="N78" s="11">
        <v>12</v>
      </c>
      <c r="O78" s="25">
        <f t="shared" si="12"/>
        <v>0.35294117647058826</v>
      </c>
      <c r="P78" s="37">
        <v>14</v>
      </c>
      <c r="Q78" s="39">
        <v>1975.0650000000001</v>
      </c>
      <c r="R78" s="40">
        <v>449627.61</v>
      </c>
      <c r="S78" s="6">
        <f t="shared" si="13"/>
        <v>227.65205702090816</v>
      </c>
    </row>
    <row r="79" spans="1:1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ref="E79:E114" si="14">D79/B79</f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ref="I79:I114" si="15">H79/G79</f>
        <v>505.54118221696422</v>
      </c>
      <c r="K79" s="1">
        <v>42736</v>
      </c>
      <c r="L79" s="38">
        <v>9</v>
      </c>
      <c r="M79" s="39">
        <v>11347.93</v>
      </c>
      <c r="N79" s="11">
        <v>2</v>
      </c>
      <c r="O79" s="25">
        <f t="shared" si="12"/>
        <v>0.22222222222222221</v>
      </c>
      <c r="P79" s="37">
        <v>2</v>
      </c>
      <c r="Q79" s="39">
        <v>240.15</v>
      </c>
      <c r="R79" s="40">
        <v>48134.25</v>
      </c>
      <c r="S79" s="6">
        <f t="shared" si="13"/>
        <v>200.43410368519676</v>
      </c>
    </row>
    <row r="80" spans="1:1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14"/>
        <v>0.65</v>
      </c>
      <c r="F80" s="37">
        <v>13</v>
      </c>
      <c r="G80" s="39">
        <v>1704.241</v>
      </c>
      <c r="H80" s="40">
        <v>6303884.9800000004</v>
      </c>
      <c r="I80" s="6">
        <f t="shared" si="15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14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si="15"/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14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15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14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15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14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15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14"/>
        <v>0.86206896551724133</v>
      </c>
      <c r="F85" s="37">
        <v>25</v>
      </c>
      <c r="G85" s="39">
        <v>1380.71</v>
      </c>
      <c r="H85" s="40">
        <v>4596455.32</v>
      </c>
      <c r="I85" s="6">
        <f t="shared" si="15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14"/>
        <v>0.64102564102564108</v>
      </c>
      <c r="F86" s="37">
        <v>26</v>
      </c>
      <c r="G86" s="39">
        <v>6898.42</v>
      </c>
      <c r="H86" s="40">
        <v>3716759.96</v>
      </c>
      <c r="I86" s="6">
        <f t="shared" si="15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14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15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14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15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14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15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14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15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14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15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14"/>
        <v>0.58823529411764708</v>
      </c>
      <c r="F92" s="37">
        <v>11</v>
      </c>
      <c r="G92" s="39">
        <v>844</v>
      </c>
      <c r="H92" s="40">
        <v>604518.9</v>
      </c>
      <c r="I92" s="6">
        <f t="shared" si="15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14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15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14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15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14"/>
        <v>0.68</v>
      </c>
      <c r="F95" s="37">
        <v>17</v>
      </c>
      <c r="G95" s="39">
        <v>9996.8700000000008</v>
      </c>
      <c r="H95" s="40">
        <v>2774369.98</v>
      </c>
      <c r="I95" s="6">
        <f t="shared" si="15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14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15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14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15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14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15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14"/>
        <v>0.71698113207547165</v>
      </c>
      <c r="F99" s="37">
        <v>38</v>
      </c>
      <c r="G99" s="39">
        <v>11410.09</v>
      </c>
      <c r="H99" s="40">
        <v>2978732.25</v>
      </c>
      <c r="I99" s="6">
        <f t="shared" si="15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14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15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14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15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14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15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14"/>
        <v>0.46</v>
      </c>
      <c r="F103" s="37">
        <v>24</v>
      </c>
      <c r="G103" s="39">
        <v>5717.66</v>
      </c>
      <c r="H103" s="40">
        <v>2034845.28</v>
      </c>
      <c r="I103" s="6">
        <f t="shared" si="15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14"/>
        <v>0.58139534883720934</v>
      </c>
      <c r="F104" s="37">
        <v>36</v>
      </c>
      <c r="G104" s="39">
        <v>7371.52</v>
      </c>
      <c r="H104" s="40">
        <v>3360494.79</v>
      </c>
      <c r="I104" s="6">
        <f t="shared" si="15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14"/>
        <v>0.44444444444444442</v>
      </c>
      <c r="F105" s="37">
        <v>27</v>
      </c>
      <c r="G105" s="39">
        <v>3501.42</v>
      </c>
      <c r="H105" s="40">
        <v>1015037.74</v>
      </c>
      <c r="I105" s="6">
        <f t="shared" si="15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14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15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14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15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14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15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14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15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14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15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14"/>
        <v>0.7</v>
      </c>
      <c r="F111" s="37">
        <v>4</v>
      </c>
      <c r="G111" s="39">
        <v>656.14700000000005</v>
      </c>
      <c r="H111" s="40">
        <v>337567</v>
      </c>
      <c r="I111" s="6">
        <f t="shared" si="15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14"/>
        <v>0.26</v>
      </c>
      <c r="F112" s="37">
        <v>12</v>
      </c>
      <c r="G112" s="39">
        <v>2989.47</v>
      </c>
      <c r="H112" s="40">
        <v>1360942.6</v>
      </c>
      <c r="I112" s="6">
        <f t="shared" si="15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14"/>
        <v>0.48</v>
      </c>
      <c r="F113" s="37">
        <v>20</v>
      </c>
      <c r="G113" s="39">
        <v>2809.62</v>
      </c>
      <c r="H113" s="40">
        <v>1821788.69</v>
      </c>
      <c r="I113" s="6">
        <f t="shared" si="15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14"/>
        <v>0.42105263157894735</v>
      </c>
      <c r="F114" s="37">
        <v>19</v>
      </c>
      <c r="G114" s="39">
        <v>4067.15</v>
      </c>
      <c r="H114" s="40">
        <v>1963075.5</v>
      </c>
      <c r="I114" s="6">
        <f t="shared" si="15"/>
        <v>482.66611755160244</v>
      </c>
    </row>
    <row r="116" spans="1:9" x14ac:dyDescent="0.2">
      <c r="A116" s="1"/>
      <c r="B116" s="38"/>
      <c r="C116" s="39"/>
      <c r="D116" s="11"/>
      <c r="E116" s="25"/>
      <c r="F116" s="37"/>
      <c r="G116" s="39"/>
      <c r="H116" s="68"/>
      <c r="I116" s="69"/>
    </row>
    <row r="117" spans="1:9" x14ac:dyDescent="0.2">
      <c r="B117" s="38"/>
      <c r="C117" s="39"/>
      <c r="D117" s="11"/>
      <c r="E117" s="25"/>
      <c r="F117" s="37"/>
      <c r="G117" s="39"/>
      <c r="H117" s="57"/>
      <c r="I117" s="58"/>
    </row>
    <row r="118" spans="1:9" x14ac:dyDescent="0.2">
      <c r="A118" s="48" t="s">
        <v>61</v>
      </c>
      <c r="I118" s="22"/>
    </row>
    <row r="119" spans="1:9" x14ac:dyDescent="0.2">
      <c r="A119" s="26" t="s">
        <v>58</v>
      </c>
    </row>
    <row r="120" spans="1:9" x14ac:dyDescent="0.2">
      <c r="A120" s="49" t="s">
        <v>59</v>
      </c>
    </row>
    <row r="121" spans="1:9" x14ac:dyDescent="0.2">
      <c r="A121" s="49" t="s">
        <v>60</v>
      </c>
    </row>
    <row r="122" spans="1:9" x14ac:dyDescent="0.2">
      <c r="A122" s="49" t="s">
        <v>10</v>
      </c>
    </row>
  </sheetData>
  <phoneticPr fontId="4" type="noConversion"/>
  <pageMargins left="0.75" right="0.75" top="0.49" bottom="0.6" header="0.17" footer="0.31"/>
  <pageSetup scale="43" fitToWidth="0" orientation="landscape" horizontalDpi="1200" verticalDpi="1200" r:id="rId1"/>
  <headerFooter alignWithMargins="0">
    <oddFooter>&amp;C20&amp;R&amp;"Arial,Italic"As of January 11, 2017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8" tint="0.39997558519241921"/>
    <pageSetUpPr fitToPage="1"/>
  </sheetPr>
  <dimension ref="A1:U87"/>
  <sheetViews>
    <sheetView workbookViewId="0">
      <selection activeCell="I44" sqref="I44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53" t="s">
        <v>91</v>
      </c>
    </row>
    <row r="3" spans="1:5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</row>
    <row r="4" spans="1:5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</row>
    <row r="5" spans="1:5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</row>
    <row r="6" spans="1:5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</row>
    <row r="7" spans="1:5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</row>
    <row r="8" spans="1:5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</row>
    <row r="9" spans="1:5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</row>
    <row r="10" spans="1:5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</row>
    <row r="11" spans="1:5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</row>
    <row r="12" spans="1:5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</row>
    <row r="13" spans="1:5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</row>
    <row r="14" spans="1:5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</row>
    <row r="15" spans="1:5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</row>
    <row r="16" spans="1:5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</row>
    <row r="17" spans="1:21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</row>
    <row r="18" spans="1:21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</row>
    <row r="19" spans="1:21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</row>
    <row r="20" spans="1:21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</row>
    <row r="21" spans="1:21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</row>
    <row r="22" spans="1:21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</row>
    <row r="23" spans="1:21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</row>
    <row r="24" spans="1:21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</row>
    <row r="25" spans="1:21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</row>
    <row r="26" spans="1:21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</row>
    <row r="27" spans="1:21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</row>
    <row r="28" spans="1:21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</row>
    <row r="29" spans="1:21" x14ac:dyDescent="0.2">
      <c r="A29" s="1">
        <v>38749</v>
      </c>
      <c r="B29" s="54">
        <v>1012059</v>
      </c>
      <c r="D29" s="1">
        <v>41306</v>
      </c>
      <c r="E29" s="78">
        <v>840990</v>
      </c>
    </row>
    <row r="30" spans="1:21" x14ac:dyDescent="0.2">
      <c r="A30" s="1">
        <v>38777</v>
      </c>
      <c r="B30" s="54">
        <v>1010201</v>
      </c>
      <c r="D30" s="1">
        <v>41334</v>
      </c>
      <c r="E30" s="78">
        <v>834173</v>
      </c>
      <c r="I30" s="9" t="s">
        <v>94</v>
      </c>
      <c r="J30" s="9" t="s">
        <v>95</v>
      </c>
      <c r="K30" s="9" t="s">
        <v>23</v>
      </c>
      <c r="L30" s="9" t="s">
        <v>24</v>
      </c>
      <c r="M30" s="9" t="s">
        <v>25</v>
      </c>
      <c r="N30" s="9" t="s">
        <v>26</v>
      </c>
      <c r="O30" s="9" t="s">
        <v>27</v>
      </c>
      <c r="P30" s="9" t="s">
        <v>96</v>
      </c>
      <c r="Q30" s="9" t="s">
        <v>97</v>
      </c>
      <c r="R30" s="9" t="s">
        <v>98</v>
      </c>
      <c r="S30" s="9" t="s">
        <v>99</v>
      </c>
      <c r="T30" s="9" t="s">
        <v>100</v>
      </c>
      <c r="U30" s="9" t="s">
        <v>7</v>
      </c>
    </row>
    <row r="31" spans="1:21" x14ac:dyDescent="0.2">
      <c r="A31" s="1">
        <v>38808</v>
      </c>
      <c r="B31" s="54">
        <v>1014111</v>
      </c>
      <c r="D31" s="1">
        <v>41365</v>
      </c>
      <c r="E31" s="78">
        <v>800284</v>
      </c>
      <c r="H31">
        <v>2004</v>
      </c>
      <c r="I31" s="51">
        <v>970647</v>
      </c>
      <c r="J31" s="51">
        <v>970566</v>
      </c>
      <c r="K31" s="51">
        <v>973551</v>
      </c>
      <c r="L31" s="51">
        <v>967958</v>
      </c>
      <c r="M31" s="51">
        <v>974311</v>
      </c>
      <c r="N31" s="51">
        <v>978972</v>
      </c>
      <c r="O31" s="51">
        <v>977175</v>
      </c>
      <c r="P31" s="51">
        <v>979727</v>
      </c>
      <c r="Q31" s="51">
        <v>981595</v>
      </c>
      <c r="R31" s="51">
        <v>981936</v>
      </c>
      <c r="S31" s="51">
        <v>983547</v>
      </c>
      <c r="T31" s="51">
        <v>982793</v>
      </c>
      <c r="U31" s="51">
        <f t="shared" ref="U31:U44" si="0">SUM(I31:T31)</f>
        <v>11722778</v>
      </c>
    </row>
    <row r="32" spans="1:21" x14ac:dyDescent="0.2">
      <c r="A32" s="1">
        <v>38838</v>
      </c>
      <c r="B32" s="54">
        <v>1019784</v>
      </c>
      <c r="D32" s="1">
        <v>41395</v>
      </c>
      <c r="E32" s="78">
        <v>793150</v>
      </c>
      <c r="H32">
        <v>2005</v>
      </c>
      <c r="I32" s="51">
        <v>977687</v>
      </c>
      <c r="J32" s="51">
        <v>987060</v>
      </c>
      <c r="K32" s="51">
        <v>989296</v>
      </c>
      <c r="L32" s="51">
        <v>985526</v>
      </c>
      <c r="M32" s="51">
        <v>986287</v>
      </c>
      <c r="N32" s="51">
        <v>984084</v>
      </c>
      <c r="O32" s="51">
        <v>991395</v>
      </c>
      <c r="P32" s="51">
        <v>993569</v>
      </c>
      <c r="Q32" s="51">
        <v>999285</v>
      </c>
      <c r="R32" s="51">
        <v>1001031</v>
      </c>
      <c r="S32" s="51">
        <v>999714</v>
      </c>
      <c r="T32" s="51">
        <v>1000881</v>
      </c>
      <c r="U32" s="51">
        <f t="shared" si="0"/>
        <v>11895815</v>
      </c>
    </row>
    <row r="33" spans="1:21" x14ac:dyDescent="0.2">
      <c r="A33" s="1">
        <v>38869</v>
      </c>
      <c r="B33" s="54">
        <v>1007301</v>
      </c>
      <c r="D33" s="1">
        <v>41426</v>
      </c>
      <c r="E33" s="78">
        <v>785111</v>
      </c>
      <c r="H33">
        <v>2006</v>
      </c>
      <c r="I33" s="54">
        <v>997605</v>
      </c>
      <c r="J33" s="54">
        <v>1012059</v>
      </c>
      <c r="K33" s="54">
        <v>1010201</v>
      </c>
      <c r="L33" s="54">
        <v>1014111</v>
      </c>
      <c r="M33" s="54">
        <v>1019784</v>
      </c>
      <c r="N33" s="54">
        <v>1007301</v>
      </c>
      <c r="O33" s="54">
        <v>1005887</v>
      </c>
      <c r="P33" s="54">
        <v>1015199</v>
      </c>
      <c r="Q33" s="54">
        <v>1011473</v>
      </c>
      <c r="R33" s="54">
        <v>1016921</v>
      </c>
      <c r="S33" s="54">
        <v>1023932</v>
      </c>
      <c r="T33" s="54">
        <v>1022243</v>
      </c>
      <c r="U33" s="51">
        <f t="shared" si="0"/>
        <v>12156716</v>
      </c>
    </row>
    <row r="34" spans="1:21" x14ac:dyDescent="0.2">
      <c r="A34" s="1">
        <v>38899</v>
      </c>
      <c r="B34" s="54">
        <v>1005887</v>
      </c>
      <c r="D34" s="1">
        <v>41456</v>
      </c>
      <c r="E34" s="78">
        <v>769501</v>
      </c>
      <c r="H34">
        <v>2007</v>
      </c>
      <c r="I34" s="54">
        <v>1028925</v>
      </c>
      <c r="J34" s="54">
        <v>1036953</v>
      </c>
      <c r="K34" s="51">
        <v>1021053</v>
      </c>
      <c r="L34" s="51">
        <v>1020861</v>
      </c>
      <c r="M34" s="51">
        <v>1015199</v>
      </c>
      <c r="N34" s="54">
        <v>1011179</v>
      </c>
      <c r="O34" s="54">
        <v>1005474</v>
      </c>
      <c r="P34" s="54">
        <v>1010699</v>
      </c>
      <c r="Q34" s="54">
        <v>1007599</v>
      </c>
      <c r="R34" s="54">
        <v>1004799</v>
      </c>
      <c r="S34" s="54">
        <v>998681</v>
      </c>
      <c r="T34" s="54">
        <v>1000171</v>
      </c>
      <c r="U34" s="51">
        <f t="shared" si="0"/>
        <v>12161593</v>
      </c>
    </row>
    <row r="35" spans="1:21" x14ac:dyDescent="0.2">
      <c r="A35" s="1">
        <v>38930</v>
      </c>
      <c r="B35" s="54">
        <v>1015199</v>
      </c>
      <c r="D35" s="1">
        <v>41487</v>
      </c>
      <c r="E35" s="78">
        <v>768105</v>
      </c>
      <c r="H35">
        <v>2008</v>
      </c>
      <c r="I35" s="54">
        <v>1004555</v>
      </c>
      <c r="J35" s="54">
        <v>996060</v>
      </c>
      <c r="K35" s="54">
        <v>1007716</v>
      </c>
      <c r="L35" s="54">
        <v>997694</v>
      </c>
      <c r="M35" s="54">
        <v>987990</v>
      </c>
      <c r="N35" s="54">
        <v>983981</v>
      </c>
      <c r="O35" s="54">
        <v>971662</v>
      </c>
      <c r="P35" s="54">
        <v>971764</v>
      </c>
      <c r="Q35" s="54">
        <v>956861</v>
      </c>
      <c r="R35" s="54">
        <v>979642</v>
      </c>
      <c r="S35" s="54">
        <v>978571</v>
      </c>
      <c r="T35" s="54">
        <v>980177</v>
      </c>
      <c r="U35" s="51">
        <f t="shared" si="0"/>
        <v>11816673</v>
      </c>
    </row>
    <row r="36" spans="1:21" x14ac:dyDescent="0.2">
      <c r="A36" s="1">
        <v>38961</v>
      </c>
      <c r="B36" s="54">
        <v>1011473</v>
      </c>
      <c r="D36" s="1">
        <v>41518</v>
      </c>
      <c r="E36" s="78">
        <v>778148</v>
      </c>
      <c r="H36">
        <v>2009</v>
      </c>
      <c r="I36" s="54">
        <v>975858</v>
      </c>
      <c r="J36" s="54">
        <v>968268</v>
      </c>
      <c r="K36" s="54">
        <v>965586</v>
      </c>
      <c r="L36" s="54">
        <v>956319</v>
      </c>
      <c r="M36" s="54">
        <v>958778</v>
      </c>
      <c r="N36" s="54">
        <v>944169</v>
      </c>
      <c r="O36" s="54">
        <v>932690</v>
      </c>
      <c r="P36" s="73">
        <v>920007</v>
      </c>
      <c r="Q36" s="73">
        <v>904586</v>
      </c>
      <c r="R36" s="73">
        <v>895792</v>
      </c>
      <c r="S36" s="11">
        <v>892551</v>
      </c>
      <c r="T36" s="11">
        <v>895270</v>
      </c>
      <c r="U36" s="51">
        <f t="shared" si="0"/>
        <v>11209874</v>
      </c>
    </row>
    <row r="37" spans="1:21" x14ac:dyDescent="0.2">
      <c r="A37" s="1">
        <v>38991</v>
      </c>
      <c r="B37" s="54">
        <v>1016921</v>
      </c>
      <c r="D37" s="1">
        <v>41548</v>
      </c>
      <c r="E37" s="11">
        <v>776915</v>
      </c>
      <c r="H37">
        <v>2010</v>
      </c>
      <c r="I37" s="73">
        <v>895294</v>
      </c>
      <c r="J37" s="73">
        <v>890479</v>
      </c>
      <c r="K37" s="73">
        <v>873504</v>
      </c>
      <c r="L37" s="73">
        <v>847680</v>
      </c>
      <c r="M37" s="73">
        <v>847259</v>
      </c>
      <c r="N37" s="73">
        <v>840614</v>
      </c>
      <c r="O37" s="73">
        <v>837713</v>
      </c>
      <c r="P37" s="73">
        <v>840595</v>
      </c>
      <c r="Q37" s="73">
        <v>839384</v>
      </c>
      <c r="R37" s="73">
        <v>834736</v>
      </c>
      <c r="S37" s="73">
        <v>831990</v>
      </c>
      <c r="T37" s="73">
        <v>830109</v>
      </c>
      <c r="U37" s="51">
        <f t="shared" si="0"/>
        <v>10209357</v>
      </c>
    </row>
    <row r="38" spans="1:21" x14ac:dyDescent="0.2">
      <c r="A38" s="1">
        <v>39022</v>
      </c>
      <c r="B38" s="54">
        <v>1023932</v>
      </c>
      <c r="D38" s="1">
        <v>41579</v>
      </c>
      <c r="E38" s="78">
        <v>774080</v>
      </c>
      <c r="H38">
        <v>2011</v>
      </c>
      <c r="I38" s="73">
        <v>832686</v>
      </c>
      <c r="J38" s="73">
        <v>830312</v>
      </c>
      <c r="K38" s="73">
        <v>841244</v>
      </c>
      <c r="L38" s="73">
        <v>835606</v>
      </c>
      <c r="M38" s="73">
        <v>838805</v>
      </c>
      <c r="N38" s="73">
        <v>837030</v>
      </c>
      <c r="O38" s="78">
        <v>840695</v>
      </c>
      <c r="P38" s="78">
        <v>827487</v>
      </c>
      <c r="Q38" s="78">
        <v>838284</v>
      </c>
      <c r="R38" s="78">
        <v>841468</v>
      </c>
      <c r="S38" s="78">
        <v>842874</v>
      </c>
      <c r="T38" s="78">
        <v>850934</v>
      </c>
      <c r="U38" s="51">
        <f t="shared" si="0"/>
        <v>10057425</v>
      </c>
    </row>
    <row r="39" spans="1:21" x14ac:dyDescent="0.2">
      <c r="A39" s="1">
        <v>39052</v>
      </c>
      <c r="B39" s="54">
        <v>1022243</v>
      </c>
      <c r="D39" s="1">
        <v>41609</v>
      </c>
      <c r="E39" s="78">
        <v>763086</v>
      </c>
      <c r="H39">
        <v>2012</v>
      </c>
      <c r="I39" s="78">
        <v>850672</v>
      </c>
      <c r="J39" s="78">
        <v>848663</v>
      </c>
      <c r="K39" s="78">
        <v>844908</v>
      </c>
      <c r="L39" s="78">
        <v>841755</v>
      </c>
      <c r="M39" s="78">
        <v>851404</v>
      </c>
      <c r="N39" s="78">
        <v>853371</v>
      </c>
      <c r="O39" s="11">
        <v>848353</v>
      </c>
      <c r="P39" s="11">
        <v>843802</v>
      </c>
      <c r="Q39" s="11">
        <v>847588</v>
      </c>
      <c r="R39" s="78">
        <v>841248</v>
      </c>
      <c r="S39" s="78">
        <v>840722</v>
      </c>
      <c r="T39" s="78">
        <v>842195</v>
      </c>
      <c r="U39" s="51">
        <f t="shared" si="0"/>
        <v>10154681</v>
      </c>
    </row>
    <row r="40" spans="1:21" x14ac:dyDescent="0.2">
      <c r="A40" s="1">
        <v>39083</v>
      </c>
      <c r="B40" s="54">
        <v>1028925</v>
      </c>
      <c r="D40" s="1">
        <v>41640</v>
      </c>
      <c r="E40" s="78">
        <v>762382</v>
      </c>
      <c r="H40">
        <v>2013</v>
      </c>
      <c r="I40" s="78">
        <v>838989</v>
      </c>
      <c r="J40" s="78">
        <v>840990</v>
      </c>
      <c r="K40" s="78">
        <v>834173</v>
      </c>
      <c r="L40" s="78">
        <v>800284</v>
      </c>
      <c r="M40" s="78">
        <v>793150</v>
      </c>
      <c r="N40" s="78">
        <v>785111</v>
      </c>
      <c r="O40" s="78">
        <v>769501</v>
      </c>
      <c r="P40" s="78">
        <v>768105</v>
      </c>
      <c r="Q40" s="78">
        <v>778148</v>
      </c>
      <c r="R40" s="11">
        <v>776915</v>
      </c>
      <c r="S40" s="11">
        <v>774080</v>
      </c>
      <c r="T40" s="11">
        <v>763086</v>
      </c>
      <c r="U40" s="51">
        <f t="shared" si="0"/>
        <v>9522532</v>
      </c>
    </row>
    <row r="41" spans="1:21" x14ac:dyDescent="0.2">
      <c r="A41" s="1">
        <v>39114</v>
      </c>
      <c r="B41" s="54">
        <v>1036953</v>
      </c>
      <c r="D41" s="1">
        <v>41671</v>
      </c>
      <c r="E41" s="78">
        <v>759000</v>
      </c>
      <c r="H41">
        <v>2014</v>
      </c>
      <c r="I41" s="78">
        <v>762382</v>
      </c>
      <c r="J41" s="78">
        <v>759000</v>
      </c>
      <c r="K41" s="78">
        <v>758000</v>
      </c>
      <c r="L41" s="78">
        <v>753000</v>
      </c>
      <c r="M41" s="78">
        <v>749000</v>
      </c>
      <c r="N41" s="78">
        <v>750664</v>
      </c>
      <c r="O41" s="78">
        <v>739194</v>
      </c>
      <c r="P41" s="78">
        <v>736599</v>
      </c>
      <c r="Q41" s="11">
        <v>732328</v>
      </c>
      <c r="R41" s="11">
        <v>728939</v>
      </c>
      <c r="S41" s="11">
        <v>728599</v>
      </c>
      <c r="T41" s="78">
        <v>727950</v>
      </c>
      <c r="U41" s="51">
        <f t="shared" si="0"/>
        <v>8925655</v>
      </c>
    </row>
    <row r="42" spans="1:21" x14ac:dyDescent="0.2">
      <c r="A42" s="1">
        <v>39142</v>
      </c>
      <c r="B42" s="54">
        <v>1021053</v>
      </c>
      <c r="D42" s="1">
        <v>41699</v>
      </c>
      <c r="E42" s="78">
        <v>758000</v>
      </c>
      <c r="H42">
        <v>2015</v>
      </c>
      <c r="I42" s="11">
        <v>732483</v>
      </c>
      <c r="J42" s="11">
        <v>729609</v>
      </c>
      <c r="K42" s="11">
        <v>720434</v>
      </c>
      <c r="L42" s="78">
        <v>714920</v>
      </c>
      <c r="M42" s="78">
        <v>707270</v>
      </c>
      <c r="N42" s="78">
        <v>704471</v>
      </c>
      <c r="O42" s="78">
        <v>694035</v>
      </c>
      <c r="P42" s="78">
        <v>692190</v>
      </c>
      <c r="Q42" s="78">
        <v>690971</v>
      </c>
      <c r="R42" s="78">
        <v>675326</v>
      </c>
      <c r="S42" s="78">
        <v>774080</v>
      </c>
      <c r="T42" s="78">
        <v>639381</v>
      </c>
      <c r="U42" s="51">
        <f t="shared" si="0"/>
        <v>8475170</v>
      </c>
    </row>
    <row r="43" spans="1:21" x14ac:dyDescent="0.2">
      <c r="A43" s="1">
        <v>39173</v>
      </c>
      <c r="B43" s="54">
        <v>1020861</v>
      </c>
      <c r="D43" s="1">
        <v>41730</v>
      </c>
      <c r="E43" s="78">
        <v>753000</v>
      </c>
      <c r="H43">
        <v>2016</v>
      </c>
      <c r="I43" s="78">
        <v>637431</v>
      </c>
      <c r="J43" s="78">
        <v>627804</v>
      </c>
      <c r="K43" s="78">
        <v>614651</v>
      </c>
      <c r="L43" s="78">
        <v>609165</v>
      </c>
      <c r="M43" s="78">
        <v>607992</v>
      </c>
      <c r="N43" s="78">
        <v>599378</v>
      </c>
      <c r="O43" s="78">
        <v>592807</v>
      </c>
      <c r="P43" s="78">
        <v>589938</v>
      </c>
      <c r="Q43" s="78">
        <v>582636</v>
      </c>
      <c r="R43" s="78">
        <v>581021</v>
      </c>
      <c r="S43" s="78">
        <v>547919</v>
      </c>
      <c r="T43" s="78">
        <v>575091</v>
      </c>
      <c r="U43" s="51">
        <f t="shared" si="0"/>
        <v>7165833</v>
      </c>
    </row>
    <row r="44" spans="1:21" x14ac:dyDescent="0.2">
      <c r="A44" s="1">
        <v>39203</v>
      </c>
      <c r="B44" s="54">
        <v>1015199</v>
      </c>
      <c r="D44" s="1">
        <v>41760</v>
      </c>
      <c r="E44" s="78">
        <v>749000</v>
      </c>
      <c r="H44">
        <v>2017</v>
      </c>
      <c r="I44" s="78">
        <v>568530</v>
      </c>
      <c r="U44" s="51">
        <f t="shared" si="0"/>
        <v>568530</v>
      </c>
    </row>
    <row r="45" spans="1:21" x14ac:dyDescent="0.2">
      <c r="A45" s="1">
        <v>39234</v>
      </c>
      <c r="B45" s="54">
        <v>1011179</v>
      </c>
      <c r="D45" s="1">
        <v>41791</v>
      </c>
      <c r="E45" s="78">
        <v>750664</v>
      </c>
    </row>
    <row r="46" spans="1:21" x14ac:dyDescent="0.2">
      <c r="A46" s="1">
        <v>39264</v>
      </c>
      <c r="B46" s="54">
        <v>1005474</v>
      </c>
      <c r="D46" s="1">
        <v>41821</v>
      </c>
      <c r="E46" s="78">
        <v>739194</v>
      </c>
    </row>
    <row r="47" spans="1:21" x14ac:dyDescent="0.2">
      <c r="A47" s="1">
        <v>39295</v>
      </c>
      <c r="B47" s="54">
        <v>1010699</v>
      </c>
      <c r="D47" s="1">
        <v>41852</v>
      </c>
      <c r="E47" s="78">
        <v>736599</v>
      </c>
    </row>
    <row r="48" spans="1:21" x14ac:dyDescent="0.2">
      <c r="A48" s="1">
        <v>39326</v>
      </c>
      <c r="B48" s="54">
        <v>1007599</v>
      </c>
      <c r="D48" s="1">
        <v>41883</v>
      </c>
      <c r="E48" s="78">
        <v>732328</v>
      </c>
    </row>
    <row r="49" spans="1:5" x14ac:dyDescent="0.2">
      <c r="A49" s="1">
        <v>39356</v>
      </c>
      <c r="B49" s="54">
        <v>1004799</v>
      </c>
      <c r="D49" s="1">
        <v>41913</v>
      </c>
      <c r="E49" s="78">
        <v>728939</v>
      </c>
    </row>
    <row r="50" spans="1:5" x14ac:dyDescent="0.2">
      <c r="A50" s="1">
        <v>39387</v>
      </c>
      <c r="B50" s="54">
        <v>998681</v>
      </c>
      <c r="D50" s="1">
        <v>41944</v>
      </c>
      <c r="E50" s="78">
        <v>728599</v>
      </c>
    </row>
    <row r="51" spans="1:5" x14ac:dyDescent="0.2">
      <c r="A51" s="1">
        <v>39417</v>
      </c>
      <c r="B51" s="54">
        <v>1000171</v>
      </c>
      <c r="D51" s="1">
        <v>41974</v>
      </c>
      <c r="E51" s="78">
        <v>727950</v>
      </c>
    </row>
    <row r="52" spans="1:5" x14ac:dyDescent="0.2">
      <c r="A52" s="1">
        <v>39448</v>
      </c>
      <c r="B52" s="54">
        <v>1004555</v>
      </c>
      <c r="D52" s="1">
        <v>42005</v>
      </c>
      <c r="E52" s="78">
        <v>732483</v>
      </c>
    </row>
    <row r="53" spans="1:5" x14ac:dyDescent="0.2">
      <c r="A53" s="1">
        <v>39479</v>
      </c>
      <c r="B53" s="54">
        <v>996060</v>
      </c>
      <c r="D53" s="1">
        <v>42036</v>
      </c>
      <c r="E53" s="78">
        <v>729609</v>
      </c>
    </row>
    <row r="54" spans="1:5" x14ac:dyDescent="0.2">
      <c r="A54" s="1">
        <v>39508</v>
      </c>
      <c r="B54" s="54">
        <v>1007716</v>
      </c>
      <c r="D54" s="1">
        <v>42064</v>
      </c>
      <c r="E54" s="78">
        <v>720434</v>
      </c>
    </row>
    <row r="55" spans="1:5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5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5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5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5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5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5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5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5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5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5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5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5" x14ac:dyDescent="0.2">
      <c r="A77" s="1">
        <v>40210</v>
      </c>
      <c r="B77" s="73">
        <v>890479</v>
      </c>
    </row>
    <row r="78" spans="1:5" x14ac:dyDescent="0.2">
      <c r="A78" s="1">
        <v>40238</v>
      </c>
      <c r="B78" s="73">
        <v>873504</v>
      </c>
    </row>
    <row r="79" spans="1:5" x14ac:dyDescent="0.2">
      <c r="A79" s="1">
        <v>40269</v>
      </c>
      <c r="B79" s="73">
        <v>847680</v>
      </c>
    </row>
    <row r="80" spans="1:5" x14ac:dyDescent="0.2">
      <c r="A80" s="1">
        <v>40299</v>
      </c>
      <c r="B80" s="73">
        <v>847259</v>
      </c>
    </row>
    <row r="81" spans="1:2" x14ac:dyDescent="0.2">
      <c r="A81" s="1">
        <v>40330</v>
      </c>
      <c r="B81" s="73">
        <v>840614</v>
      </c>
    </row>
    <row r="82" spans="1:2" x14ac:dyDescent="0.2">
      <c r="A82" s="1">
        <v>40360</v>
      </c>
      <c r="B82" s="73">
        <v>837713</v>
      </c>
    </row>
    <row r="83" spans="1:2" x14ac:dyDescent="0.2">
      <c r="A83" s="1">
        <v>40391</v>
      </c>
      <c r="B83" s="73">
        <v>840595</v>
      </c>
    </row>
    <row r="84" spans="1:2" x14ac:dyDescent="0.2">
      <c r="A84" s="1">
        <v>40422</v>
      </c>
      <c r="B84" s="73">
        <v>839384</v>
      </c>
    </row>
    <row r="85" spans="1:2" x14ac:dyDescent="0.2">
      <c r="A85" s="1">
        <v>40452</v>
      </c>
      <c r="B85" s="73">
        <v>834736</v>
      </c>
    </row>
    <row r="86" spans="1:2" x14ac:dyDescent="0.2">
      <c r="A86" s="1">
        <v>40483</v>
      </c>
      <c r="B86" s="73">
        <v>831990</v>
      </c>
    </row>
    <row r="87" spans="1:2" x14ac:dyDescent="0.2">
      <c r="A87" s="1">
        <v>40513</v>
      </c>
      <c r="B87" s="73">
        <v>830109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February 1,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8" tint="0.39997558519241921"/>
    <pageSetUpPr fitToPage="1"/>
  </sheetPr>
  <dimension ref="A1:B16"/>
  <sheetViews>
    <sheetView tabSelected="1"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42370</v>
      </c>
      <c r="B4" s="78">
        <v>340461</v>
      </c>
    </row>
    <row r="5" spans="1:2" ht="12.75" customHeight="1" x14ac:dyDescent="0.2">
      <c r="A5" s="1">
        <v>42401</v>
      </c>
      <c r="B5" s="78">
        <v>336117</v>
      </c>
    </row>
    <row r="6" spans="1:2" ht="12.75" customHeight="1" x14ac:dyDescent="0.2">
      <c r="A6" s="1">
        <v>42430</v>
      </c>
      <c r="B6" s="78">
        <v>321025</v>
      </c>
    </row>
    <row r="7" spans="1:2" ht="12.75" customHeight="1" x14ac:dyDescent="0.2">
      <c r="A7" s="1">
        <v>42461</v>
      </c>
      <c r="B7" s="78">
        <v>319951</v>
      </c>
    </row>
    <row r="8" spans="1:2" ht="12.75" customHeight="1" x14ac:dyDescent="0.2">
      <c r="A8" s="1">
        <v>42491</v>
      </c>
      <c r="B8" s="78">
        <v>319837</v>
      </c>
    </row>
    <row r="9" spans="1:2" ht="12.75" customHeight="1" x14ac:dyDescent="0.2">
      <c r="A9" s="1">
        <v>42522</v>
      </c>
      <c r="B9" s="78">
        <v>318773</v>
      </c>
    </row>
    <row r="10" spans="1:2" ht="12.75" customHeight="1" x14ac:dyDescent="0.2">
      <c r="A10" s="1">
        <v>42552</v>
      </c>
      <c r="B10" s="78">
        <v>314374</v>
      </c>
    </row>
    <row r="11" spans="1:2" ht="12.75" customHeight="1" x14ac:dyDescent="0.2">
      <c r="A11" s="1">
        <v>42583</v>
      </c>
      <c r="B11" s="78">
        <v>310270</v>
      </c>
    </row>
    <row r="12" spans="1:2" ht="12.75" customHeight="1" x14ac:dyDescent="0.2">
      <c r="A12" s="1">
        <v>42614</v>
      </c>
      <c r="B12" s="78">
        <v>308636</v>
      </c>
    </row>
    <row r="13" spans="1:2" ht="12.75" customHeight="1" x14ac:dyDescent="0.2">
      <c r="A13" s="1">
        <v>42644</v>
      </c>
      <c r="B13" s="78">
        <v>308064</v>
      </c>
    </row>
    <row r="14" spans="1:2" ht="12.75" customHeight="1" x14ac:dyDescent="0.2">
      <c r="A14" s="1">
        <v>42675</v>
      </c>
      <c r="B14" s="78">
        <v>304803</v>
      </c>
    </row>
    <row r="15" spans="1:2" ht="12.75" customHeight="1" x14ac:dyDescent="0.2">
      <c r="A15" s="1">
        <v>42705</v>
      </c>
      <c r="B15" s="78">
        <v>303556</v>
      </c>
    </row>
    <row r="16" spans="1:2" ht="12.75" customHeight="1" x14ac:dyDescent="0.2">
      <c r="A16" s="1">
        <v>42736</v>
      </c>
      <c r="B16" s="78">
        <v>304149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February 1,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Jason Titone</cp:lastModifiedBy>
  <cp:lastPrinted>2017-02-06T21:20:10Z</cp:lastPrinted>
  <dcterms:created xsi:type="dcterms:W3CDTF">2005-12-05T21:32:12Z</dcterms:created>
  <dcterms:modified xsi:type="dcterms:W3CDTF">2017-02-07T20:01:27Z</dcterms:modified>
</cp:coreProperties>
</file>